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workbookProtection workbookPassword="C7EC" lockStructure="1"/>
  <bookViews>
    <workbookView xWindow="240" yWindow="156" windowWidth="15480" windowHeight="7992" firstSheet="2" activeTab="2"/>
  </bookViews>
  <sheets>
    <sheet name="Sheet1" sheetId="1" state="hidden" r:id="rId1"/>
    <sheet name="VAR" sheetId="2" state="hidden" r:id="rId2"/>
    <sheet name="Calculadora Sonaecom" sheetId="4" r:id="rId3"/>
    <sheet name="Sheet3" sheetId="3" state="hidden" r:id="rId4"/>
  </sheets>
  <calcPr calcId="145621"/>
</workbook>
</file>

<file path=xl/calcChain.xml><?xml version="1.0" encoding="utf-8"?>
<calcChain xmlns="http://schemas.openxmlformats.org/spreadsheetml/2006/main">
  <c r="C17" i="4" l="1"/>
  <c r="G7" i="1"/>
  <c r="D23" i="3"/>
  <c r="D24" i="3" s="1"/>
  <c r="D25" i="3" s="1"/>
  <c r="D21" i="3"/>
  <c r="D37" i="3" s="1"/>
  <c r="D17" i="4" s="1"/>
  <c r="C11" i="4"/>
  <c r="C15" i="4"/>
  <c r="C19" i="4"/>
  <c r="D5" i="3"/>
  <c r="E5" i="3"/>
  <c r="D6" i="3"/>
  <c r="E6" i="3"/>
  <c r="D7" i="3"/>
  <c r="E7" i="3"/>
  <c r="D8" i="3"/>
  <c r="E8" i="3"/>
  <c r="D9" i="3"/>
  <c r="E9" i="3"/>
  <c r="D10" i="3"/>
  <c r="E10" i="3"/>
  <c r="D11" i="3"/>
  <c r="E11" i="3"/>
  <c r="D12" i="3"/>
  <c r="E12" i="3"/>
  <c r="D13" i="3"/>
  <c r="E13" i="3"/>
  <c r="D14" i="3"/>
  <c r="E14" i="3"/>
  <c r="D15" i="3"/>
  <c r="E15" i="3"/>
  <c r="D16" i="3"/>
  <c r="E16" i="3"/>
  <c r="D17" i="3"/>
  <c r="E17" i="3"/>
  <c r="D4" i="3"/>
  <c r="E4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H3" i="1"/>
  <c r="R17" i="1"/>
  <c r="R13" i="1"/>
  <c r="R14" i="1"/>
  <c r="R15" i="1" s="1"/>
  <c r="D2" i="2"/>
  <c r="E2" i="2"/>
  <c r="L4" i="2"/>
  <c r="L5" i="2" s="1"/>
  <c r="J19" i="1"/>
  <c r="N35" i="1"/>
  <c r="N46" i="1"/>
  <c r="N56" i="1"/>
  <c r="N67" i="1"/>
  <c r="N78" i="1"/>
  <c r="N88" i="1"/>
  <c r="N99" i="1"/>
  <c r="N110" i="1"/>
  <c r="N19" i="1"/>
  <c r="O19" i="1" s="1"/>
  <c r="J38" i="1"/>
  <c r="J46" i="1"/>
  <c r="O46" i="1" s="1"/>
  <c r="J70" i="1"/>
  <c r="J78" i="1"/>
  <c r="J102" i="1"/>
  <c r="J110" i="1"/>
  <c r="O110" i="1" s="1"/>
  <c r="H119" i="1"/>
  <c r="H18" i="1"/>
  <c r="G3" i="1"/>
  <c r="E18" i="1"/>
  <c r="G13" i="1"/>
  <c r="E13" i="1"/>
  <c r="D13" i="1"/>
  <c r="R25" i="1"/>
  <c r="R3" i="1"/>
  <c r="G9" i="1"/>
  <c r="R4" i="1" s="1"/>
  <c r="D5" i="1"/>
  <c r="J113" i="1"/>
  <c r="O113" i="1" s="1"/>
  <c r="J105" i="1"/>
  <c r="O105" i="1"/>
  <c r="J97" i="1"/>
  <c r="O97" i="1" s="1"/>
  <c r="J89" i="1"/>
  <c r="O89" i="1"/>
  <c r="J81" i="1"/>
  <c r="O81" i="1" s="1"/>
  <c r="J77" i="1"/>
  <c r="O77" i="1" s="1"/>
  <c r="J73" i="1"/>
  <c r="O73" i="1" s="1"/>
  <c r="J69" i="1"/>
  <c r="O69" i="1" s="1"/>
  <c r="J65" i="1"/>
  <c r="O65" i="1" s="1"/>
  <c r="J61" i="1"/>
  <c r="O61" i="1" s="1"/>
  <c r="J57" i="1"/>
  <c r="O57" i="1" s="1"/>
  <c r="J53" i="1"/>
  <c r="O53" i="1" s="1"/>
  <c r="J49" i="1"/>
  <c r="O49" i="1" s="1"/>
  <c r="J45" i="1"/>
  <c r="O45" i="1" s="1"/>
  <c r="J41" i="1"/>
  <c r="O41" i="1" s="1"/>
  <c r="J37" i="1"/>
  <c r="O37" i="1" s="1"/>
  <c r="J33" i="1"/>
  <c r="O33" i="1" s="1"/>
  <c r="J29" i="1"/>
  <c r="O29" i="1" s="1"/>
  <c r="J25" i="1"/>
  <c r="O25" i="1" s="1"/>
  <c r="J21" i="1"/>
  <c r="K21" i="1" s="1"/>
  <c r="J116" i="1"/>
  <c r="O116" i="1" s="1"/>
  <c r="J112" i="1"/>
  <c r="O112" i="1" s="1"/>
  <c r="J108" i="1"/>
  <c r="O108" i="1" s="1"/>
  <c r="J104" i="1"/>
  <c r="O104" i="1" s="1"/>
  <c r="J100" i="1"/>
  <c r="O100" i="1" s="1"/>
  <c r="J96" i="1"/>
  <c r="O96" i="1" s="1"/>
  <c r="J92" i="1"/>
  <c r="O92" i="1" s="1"/>
  <c r="J88" i="1"/>
  <c r="O88" i="1" s="1"/>
  <c r="J84" i="1"/>
  <c r="O84" i="1" s="1"/>
  <c r="J80" i="1"/>
  <c r="O80" i="1" s="1"/>
  <c r="J76" i="1"/>
  <c r="O76" i="1" s="1"/>
  <c r="J72" i="1"/>
  <c r="O72" i="1" s="1"/>
  <c r="J68" i="1"/>
  <c r="O68" i="1" s="1"/>
  <c r="J64" i="1"/>
  <c r="O64" i="1" s="1"/>
  <c r="J60" i="1"/>
  <c r="O60" i="1" s="1"/>
  <c r="J56" i="1"/>
  <c r="O56" i="1" s="1"/>
  <c r="J52" i="1"/>
  <c r="O52" i="1" s="1"/>
  <c r="J48" i="1"/>
  <c r="O48" i="1" s="1"/>
  <c r="J44" i="1"/>
  <c r="O44" i="1" s="1"/>
  <c r="J40" i="1"/>
  <c r="O40" i="1" s="1"/>
  <c r="J36" i="1"/>
  <c r="O36" i="1" s="1"/>
  <c r="J32" i="1"/>
  <c r="O32" i="1" s="1"/>
  <c r="J28" i="1"/>
  <c r="O28" i="1" s="1"/>
  <c r="J24" i="1"/>
  <c r="O24" i="1" s="1"/>
  <c r="K19" i="1"/>
  <c r="J22" i="1"/>
  <c r="O22" i="1"/>
  <c r="J20" i="1"/>
  <c r="K20" i="1" s="1"/>
  <c r="O20" i="1"/>
  <c r="J115" i="1"/>
  <c r="O115" i="1"/>
  <c r="J111" i="1"/>
  <c r="O111" i="1"/>
  <c r="J107" i="1"/>
  <c r="O107" i="1"/>
  <c r="J103" i="1"/>
  <c r="O103" i="1"/>
  <c r="J99" i="1"/>
  <c r="O99" i="1"/>
  <c r="J95" i="1"/>
  <c r="O95" i="1"/>
  <c r="J91" i="1"/>
  <c r="O91" i="1"/>
  <c r="J87" i="1"/>
  <c r="O87" i="1"/>
  <c r="J83" i="1"/>
  <c r="O83" i="1"/>
  <c r="J79" i="1"/>
  <c r="O79" i="1"/>
  <c r="J75" i="1"/>
  <c r="O75" i="1"/>
  <c r="J71" i="1"/>
  <c r="O71" i="1"/>
  <c r="J67" i="1"/>
  <c r="O67" i="1"/>
  <c r="J63" i="1"/>
  <c r="O63" i="1"/>
  <c r="J59" i="1"/>
  <c r="O59" i="1"/>
  <c r="J55" i="1"/>
  <c r="O55" i="1"/>
  <c r="J51" i="1"/>
  <c r="O51" i="1"/>
  <c r="J47" i="1"/>
  <c r="O47" i="1"/>
  <c r="J43" i="1"/>
  <c r="O43" i="1"/>
  <c r="J39" i="1"/>
  <c r="O39" i="1"/>
  <c r="J35" i="1"/>
  <c r="O35" i="1"/>
  <c r="J31" i="1"/>
  <c r="O31" i="1"/>
  <c r="J27" i="1"/>
  <c r="O27" i="1"/>
  <c r="J23" i="1"/>
  <c r="O23" i="1"/>
  <c r="O21" i="1"/>
  <c r="F119" i="1"/>
  <c r="R23" i="1"/>
  <c r="R27" i="1"/>
  <c r="K22" i="1"/>
  <c r="K23" i="1"/>
  <c r="K24" i="1"/>
  <c r="K25" i="1"/>
  <c r="K27" i="1"/>
  <c r="K28" i="1"/>
  <c r="K29" i="1"/>
  <c r="K31" i="1"/>
  <c r="K32" i="1"/>
  <c r="K33" i="1"/>
  <c r="K35" i="1"/>
  <c r="K36" i="1"/>
  <c r="K37" i="1"/>
  <c r="K38" i="1"/>
  <c r="K39" i="1"/>
  <c r="K40" i="1"/>
  <c r="K41" i="1"/>
  <c r="K43" i="1"/>
  <c r="K44" i="1"/>
  <c r="K45" i="1"/>
  <c r="K46" i="1"/>
  <c r="K47" i="1"/>
  <c r="K48" i="1"/>
  <c r="K49" i="1"/>
  <c r="K51" i="1"/>
  <c r="K52" i="1"/>
  <c r="K53" i="1"/>
  <c r="K55" i="1"/>
  <c r="K56" i="1"/>
  <c r="K57" i="1"/>
  <c r="K59" i="1"/>
  <c r="K60" i="1"/>
  <c r="K61" i="1"/>
  <c r="K63" i="1"/>
  <c r="K64" i="1"/>
  <c r="K65" i="1"/>
  <c r="K67" i="1"/>
  <c r="K68" i="1"/>
  <c r="K69" i="1"/>
  <c r="K70" i="1"/>
  <c r="K71" i="1"/>
  <c r="K72" i="1"/>
  <c r="K73" i="1"/>
  <c r="K75" i="1"/>
  <c r="K76" i="1"/>
  <c r="K77" i="1"/>
  <c r="K78" i="1"/>
  <c r="K79" i="1"/>
  <c r="K80" i="1"/>
  <c r="K81" i="1"/>
  <c r="K83" i="1"/>
  <c r="K84" i="1"/>
  <c r="K87" i="1"/>
  <c r="K88" i="1"/>
  <c r="K89" i="1"/>
  <c r="K91" i="1"/>
  <c r="K92" i="1"/>
  <c r="K95" i="1"/>
  <c r="K96" i="1"/>
  <c r="K97" i="1"/>
  <c r="K99" i="1"/>
  <c r="K100" i="1"/>
  <c r="K102" i="1"/>
  <c r="K103" i="1"/>
  <c r="K104" i="1"/>
  <c r="K105" i="1"/>
  <c r="K107" i="1"/>
  <c r="K108" i="1"/>
  <c r="K110" i="1"/>
  <c r="K111" i="1"/>
  <c r="K112" i="1"/>
  <c r="K113" i="1"/>
  <c r="K115" i="1"/>
  <c r="K116" i="1"/>
  <c r="E25" i="3" l="1"/>
  <c r="D27" i="3" s="1"/>
  <c r="D16" i="1"/>
  <c r="D18" i="1"/>
  <c r="N21" i="1"/>
  <c r="N25" i="1"/>
  <c r="N29" i="1"/>
  <c r="N33" i="1"/>
  <c r="N37" i="1"/>
  <c r="N41" i="1"/>
  <c r="N45" i="1"/>
  <c r="N49" i="1"/>
  <c r="N53" i="1"/>
  <c r="N57" i="1"/>
  <c r="N61" i="1"/>
  <c r="N65" i="1"/>
  <c r="N69" i="1"/>
  <c r="N73" i="1"/>
  <c r="N77" i="1"/>
  <c r="N81" i="1"/>
  <c r="N85" i="1"/>
  <c r="N89" i="1"/>
  <c r="N93" i="1"/>
  <c r="N97" i="1"/>
  <c r="N101" i="1"/>
  <c r="N105" i="1"/>
  <c r="N109" i="1"/>
  <c r="N113" i="1"/>
  <c r="N117" i="1"/>
  <c r="N23" i="1"/>
  <c r="N28" i="1"/>
  <c r="N34" i="1"/>
  <c r="N39" i="1"/>
  <c r="N44" i="1"/>
  <c r="N50" i="1"/>
  <c r="N55" i="1"/>
  <c r="N60" i="1"/>
  <c r="N66" i="1"/>
  <c r="N71" i="1"/>
  <c r="N76" i="1"/>
  <c r="N82" i="1"/>
  <c r="N87" i="1"/>
  <c r="N92" i="1"/>
  <c r="N98" i="1"/>
  <c r="N103" i="1"/>
  <c r="N108" i="1"/>
  <c r="N114" i="1"/>
  <c r="N20" i="1"/>
  <c r="N22" i="1"/>
  <c r="N27" i="1"/>
  <c r="N32" i="1"/>
  <c r="N38" i="1"/>
  <c r="N43" i="1"/>
  <c r="N48" i="1"/>
  <c r="N54" i="1"/>
  <c r="N59" i="1"/>
  <c r="N64" i="1"/>
  <c r="N70" i="1"/>
  <c r="N75" i="1"/>
  <c r="N80" i="1"/>
  <c r="N86" i="1"/>
  <c r="N91" i="1"/>
  <c r="N96" i="1"/>
  <c r="N102" i="1"/>
  <c r="N107" i="1"/>
  <c r="N112" i="1"/>
  <c r="N118" i="1"/>
  <c r="O70" i="1"/>
  <c r="N111" i="1"/>
  <c r="N100" i="1"/>
  <c r="N90" i="1"/>
  <c r="N79" i="1"/>
  <c r="N68" i="1"/>
  <c r="N58" i="1"/>
  <c r="N47" i="1"/>
  <c r="N36" i="1"/>
  <c r="N26" i="1"/>
  <c r="N24" i="1"/>
  <c r="O102" i="1"/>
  <c r="O78" i="1"/>
  <c r="O38" i="1"/>
  <c r="N116" i="1"/>
  <c r="N106" i="1"/>
  <c r="N95" i="1"/>
  <c r="N84" i="1"/>
  <c r="N74" i="1"/>
  <c r="N63" i="1"/>
  <c r="N52" i="1"/>
  <c r="N42" i="1"/>
  <c r="N31" i="1"/>
  <c r="D29" i="3"/>
  <c r="N115" i="1"/>
  <c r="N104" i="1"/>
  <c r="N94" i="1"/>
  <c r="N83" i="1"/>
  <c r="N72" i="1"/>
  <c r="N62" i="1"/>
  <c r="N51" i="1"/>
  <c r="N40" i="1"/>
  <c r="N30" i="1"/>
  <c r="J26" i="1"/>
  <c r="J34" i="1"/>
  <c r="J42" i="1"/>
  <c r="J50" i="1"/>
  <c r="J58" i="1"/>
  <c r="J66" i="1"/>
  <c r="J74" i="1"/>
  <c r="J82" i="1"/>
  <c r="J90" i="1"/>
  <c r="J98" i="1"/>
  <c r="J106" i="1"/>
  <c r="J114" i="1"/>
  <c r="J54" i="1"/>
  <c r="J86" i="1"/>
  <c r="J118" i="1"/>
  <c r="J30" i="1"/>
  <c r="J62" i="1"/>
  <c r="J94" i="1"/>
  <c r="J117" i="1"/>
  <c r="J109" i="1"/>
  <c r="J101" i="1"/>
  <c r="J93" i="1"/>
  <c r="J85" i="1"/>
  <c r="D4" i="2"/>
  <c r="E4" i="2" s="1"/>
  <c r="E104" i="2"/>
  <c r="L6" i="2"/>
  <c r="D30" i="3" l="1"/>
  <c r="D35" i="3" s="1"/>
  <c r="O109" i="1"/>
  <c r="K109" i="1"/>
  <c r="O114" i="1"/>
  <c r="K114" i="1"/>
  <c r="O118" i="1"/>
  <c r="K118" i="1"/>
  <c r="D11" i="4"/>
  <c r="O101" i="1"/>
  <c r="K101" i="1"/>
  <c r="O62" i="1"/>
  <c r="K62" i="1"/>
  <c r="O54" i="1"/>
  <c r="K54" i="1"/>
  <c r="O90" i="1"/>
  <c r="K90" i="1"/>
  <c r="O58" i="1"/>
  <c r="K58" i="1"/>
  <c r="O26" i="1"/>
  <c r="K26" i="1"/>
  <c r="D9" i="2"/>
  <c r="E9" i="2" s="1"/>
  <c r="D21" i="2"/>
  <c r="E21" i="2" s="1"/>
  <c r="D41" i="2"/>
  <c r="E41" i="2" s="1"/>
  <c r="D53" i="2"/>
  <c r="E53" i="2" s="1"/>
  <c r="D17" i="2"/>
  <c r="E17" i="2" s="1"/>
  <c r="D29" i="2"/>
  <c r="E29" i="2" s="1"/>
  <c r="D49" i="2"/>
  <c r="E49" i="2" s="1"/>
  <c r="D61" i="2"/>
  <c r="E61" i="2" s="1"/>
  <c r="D69" i="2"/>
  <c r="E69" i="2" s="1"/>
  <c r="D77" i="2"/>
  <c r="E77" i="2" s="1"/>
  <c r="D85" i="2"/>
  <c r="E85" i="2" s="1"/>
  <c r="D93" i="2"/>
  <c r="E93" i="2" s="1"/>
  <c r="D101" i="2"/>
  <c r="E101" i="2" s="1"/>
  <c r="D44" i="2"/>
  <c r="E44" i="2" s="1"/>
  <c r="D64" i="2"/>
  <c r="E64" i="2" s="1"/>
  <c r="D88" i="2"/>
  <c r="E88" i="2" s="1"/>
  <c r="D6" i="2"/>
  <c r="E6" i="2" s="1"/>
  <c r="D14" i="2"/>
  <c r="E14" i="2" s="1"/>
  <c r="D22" i="2"/>
  <c r="E22" i="2" s="1"/>
  <c r="D30" i="2"/>
  <c r="E30" i="2" s="1"/>
  <c r="D38" i="2"/>
  <c r="E38" i="2" s="1"/>
  <c r="D46" i="2"/>
  <c r="E46" i="2" s="1"/>
  <c r="D54" i="2"/>
  <c r="E54" i="2" s="1"/>
  <c r="D62" i="2"/>
  <c r="E62" i="2" s="1"/>
  <c r="D70" i="2"/>
  <c r="E70" i="2" s="1"/>
  <c r="D78" i="2"/>
  <c r="E78" i="2" s="1"/>
  <c r="D86" i="2"/>
  <c r="E86" i="2" s="1"/>
  <c r="D94" i="2"/>
  <c r="E94" i="2" s="1"/>
  <c r="D102" i="2"/>
  <c r="E102" i="2" s="1"/>
  <c r="D20" i="2"/>
  <c r="E20" i="2" s="1"/>
  <c r="D40" i="2"/>
  <c r="E40" i="2" s="1"/>
  <c r="D72" i="2"/>
  <c r="E72" i="2" s="1"/>
  <c r="D96" i="2"/>
  <c r="E96" i="2" s="1"/>
  <c r="D11" i="2"/>
  <c r="E11" i="2" s="1"/>
  <c r="D19" i="2"/>
  <c r="E19" i="2" s="1"/>
  <c r="D27" i="2"/>
  <c r="E27" i="2" s="1"/>
  <c r="D35" i="2"/>
  <c r="E35" i="2" s="1"/>
  <c r="D43" i="2"/>
  <c r="E43" i="2" s="1"/>
  <c r="D51" i="2"/>
  <c r="E51" i="2" s="1"/>
  <c r="D59" i="2"/>
  <c r="E59" i="2" s="1"/>
  <c r="D67" i="2"/>
  <c r="E67" i="2" s="1"/>
  <c r="D75" i="2"/>
  <c r="E75" i="2" s="1"/>
  <c r="D83" i="2"/>
  <c r="E83" i="2" s="1"/>
  <c r="D91" i="2"/>
  <c r="E91" i="2" s="1"/>
  <c r="D99" i="2"/>
  <c r="E99" i="2" s="1"/>
  <c r="D8" i="2"/>
  <c r="E8" i="2" s="1"/>
  <c r="D24" i="2"/>
  <c r="E24" i="2" s="1"/>
  <c r="D48" i="2"/>
  <c r="E48" i="2" s="1"/>
  <c r="D68" i="2"/>
  <c r="E68" i="2" s="1"/>
  <c r="D92" i="2"/>
  <c r="E92" i="2" s="1"/>
  <c r="D13" i="2"/>
  <c r="E13" i="2" s="1"/>
  <c r="D33" i="2"/>
  <c r="E33" i="2" s="1"/>
  <c r="D73" i="2"/>
  <c r="E73" i="2" s="1"/>
  <c r="D89" i="2"/>
  <c r="E89" i="2" s="1"/>
  <c r="D32" i="2"/>
  <c r="E32" i="2" s="1"/>
  <c r="D80" i="2"/>
  <c r="E80" i="2" s="1"/>
  <c r="D10" i="2"/>
  <c r="E10" i="2" s="1"/>
  <c r="D26" i="2"/>
  <c r="E26" i="2" s="1"/>
  <c r="D42" i="2"/>
  <c r="E42" i="2" s="1"/>
  <c r="D58" i="2"/>
  <c r="E58" i="2" s="1"/>
  <c r="D74" i="2"/>
  <c r="E74" i="2" s="1"/>
  <c r="D90" i="2"/>
  <c r="E90" i="2" s="1"/>
  <c r="D12" i="2"/>
  <c r="E12" i="2" s="1"/>
  <c r="D7" i="2"/>
  <c r="E7" i="2" s="1"/>
  <c r="D39" i="2"/>
  <c r="E39" i="2" s="1"/>
  <c r="D71" i="2"/>
  <c r="E71" i="2" s="1"/>
  <c r="D103" i="2"/>
  <c r="E103" i="2" s="1"/>
  <c r="D76" i="2"/>
  <c r="E76" i="2" s="1"/>
  <c r="D37" i="2"/>
  <c r="E37" i="2" s="1"/>
  <c r="D57" i="2"/>
  <c r="E57" i="2" s="1"/>
  <c r="D84" i="2"/>
  <c r="E84" i="2" s="1"/>
  <c r="D31" i="2"/>
  <c r="E31" i="2" s="1"/>
  <c r="D63" i="2"/>
  <c r="E63" i="2" s="1"/>
  <c r="D95" i="2"/>
  <c r="E95" i="2" s="1"/>
  <c r="D56" i="2"/>
  <c r="E56" i="2" s="1"/>
  <c r="D45" i="2"/>
  <c r="E45" i="2" s="1"/>
  <c r="D65" i="2"/>
  <c r="E65" i="2" s="1"/>
  <c r="D81" i="2"/>
  <c r="E81" i="2" s="1"/>
  <c r="D97" i="2"/>
  <c r="E97" i="2" s="1"/>
  <c r="D60" i="2"/>
  <c r="E60" i="2" s="1"/>
  <c r="D5" i="2"/>
  <c r="E5" i="2" s="1"/>
  <c r="D18" i="2"/>
  <c r="E18" i="2" s="1"/>
  <c r="D34" i="2"/>
  <c r="E34" i="2" s="1"/>
  <c r="D50" i="2"/>
  <c r="E50" i="2" s="1"/>
  <c r="D66" i="2"/>
  <c r="E66" i="2" s="1"/>
  <c r="D82" i="2"/>
  <c r="E82" i="2" s="1"/>
  <c r="D98" i="2"/>
  <c r="E98" i="2" s="1"/>
  <c r="D52" i="2"/>
  <c r="E52" i="2" s="1"/>
  <c r="D23" i="2"/>
  <c r="E23" i="2" s="1"/>
  <c r="D55" i="2"/>
  <c r="E55" i="2" s="1"/>
  <c r="D87" i="2"/>
  <c r="E87" i="2" s="1"/>
  <c r="D36" i="2"/>
  <c r="E36" i="2" s="1"/>
  <c r="D25" i="2"/>
  <c r="E25" i="2" s="1"/>
  <c r="D28" i="2"/>
  <c r="E28" i="2" s="1"/>
  <c r="D15" i="2"/>
  <c r="E15" i="2" s="1"/>
  <c r="D47" i="2"/>
  <c r="E47" i="2" s="1"/>
  <c r="D79" i="2"/>
  <c r="E79" i="2" s="1"/>
  <c r="D16" i="2"/>
  <c r="E16" i="2" s="1"/>
  <c r="D100" i="2"/>
  <c r="E100" i="2" s="1"/>
  <c r="O50" i="1"/>
  <c r="K50" i="1"/>
  <c r="O30" i="1"/>
  <c r="K30" i="1"/>
  <c r="O82" i="1"/>
  <c r="K82" i="1"/>
  <c r="O85" i="1"/>
  <c r="K85" i="1"/>
  <c r="O117" i="1"/>
  <c r="K117" i="1"/>
  <c r="O106" i="1"/>
  <c r="K106" i="1"/>
  <c r="O74" i="1"/>
  <c r="K74" i="1"/>
  <c r="O42" i="1"/>
  <c r="K42" i="1"/>
  <c r="O93" i="1"/>
  <c r="K93" i="1"/>
  <c r="O94" i="1"/>
  <c r="K94" i="1"/>
  <c r="O86" i="1"/>
  <c r="K86" i="1"/>
  <c r="O98" i="1"/>
  <c r="K98" i="1"/>
  <c r="O66" i="1"/>
  <c r="K66" i="1"/>
  <c r="O34" i="1"/>
  <c r="K34" i="1"/>
  <c r="E16" i="1"/>
  <c r="E19" i="1"/>
  <c r="D13" i="4" l="1"/>
  <c r="H19" i="1"/>
  <c r="E21" i="1"/>
  <c r="E24" i="1"/>
  <c r="E29" i="1"/>
  <c r="E32" i="1"/>
  <c r="E37" i="1"/>
  <c r="E40" i="1"/>
  <c r="E45" i="1"/>
  <c r="E48" i="1"/>
  <c r="E53" i="1"/>
  <c r="E56" i="1"/>
  <c r="E61" i="1"/>
  <c r="E64" i="1"/>
  <c r="E69" i="1"/>
  <c r="E72" i="1"/>
  <c r="E77" i="1"/>
  <c r="E80" i="1"/>
  <c r="E117" i="1"/>
  <c r="E23" i="1"/>
  <c r="E26" i="1"/>
  <c r="E31" i="1"/>
  <c r="E34" i="1"/>
  <c r="E39" i="1"/>
  <c r="E42" i="1"/>
  <c r="E47" i="1"/>
  <c r="E50" i="1"/>
  <c r="E55" i="1"/>
  <c r="E58" i="1"/>
  <c r="E63" i="1"/>
  <c r="E66" i="1"/>
  <c r="E71" i="1"/>
  <c r="E74" i="1"/>
  <c r="E79" i="1"/>
  <c r="E82" i="1"/>
  <c r="E113" i="1"/>
  <c r="E97" i="1"/>
  <c r="E30" i="1"/>
  <c r="E35" i="1"/>
  <c r="E46" i="1"/>
  <c r="E51" i="1"/>
  <c r="E62" i="1"/>
  <c r="E67" i="1"/>
  <c r="E78" i="1"/>
  <c r="E83" i="1"/>
  <c r="E20" i="1"/>
  <c r="E25" i="1"/>
  <c r="E36" i="1"/>
  <c r="E41" i="1"/>
  <c r="E52" i="1"/>
  <c r="E57" i="1"/>
  <c r="E68" i="1"/>
  <c r="E73" i="1"/>
  <c r="E84" i="1"/>
  <c r="E109" i="1"/>
  <c r="E114" i="1"/>
  <c r="E86" i="1"/>
  <c r="E98" i="1"/>
  <c r="E106" i="1"/>
  <c r="E22" i="1"/>
  <c r="E27" i="1"/>
  <c r="E38" i="1"/>
  <c r="E43" i="1"/>
  <c r="E54" i="1"/>
  <c r="E59" i="1"/>
  <c r="E70" i="1"/>
  <c r="E75" i="1"/>
  <c r="E85" i="1"/>
  <c r="E28" i="1"/>
  <c r="E33" i="1"/>
  <c r="E44" i="1"/>
  <c r="E49" i="1"/>
  <c r="E60" i="1"/>
  <c r="E65" i="1"/>
  <c r="E76" i="1"/>
  <c r="E81" i="1"/>
  <c r="E101" i="1"/>
  <c r="E93" i="1"/>
  <c r="E118" i="1"/>
  <c r="E90" i="1"/>
  <c r="E102" i="1"/>
  <c r="E110" i="1"/>
  <c r="E87" i="1"/>
  <c r="E99" i="1"/>
  <c r="E107" i="1"/>
  <c r="E96" i="1"/>
  <c r="E89" i="1"/>
  <c r="E92" i="1"/>
  <c r="E91" i="1"/>
  <c r="E112" i="1"/>
  <c r="E108" i="1"/>
  <c r="E94" i="1"/>
  <c r="E104" i="1"/>
  <c r="E95" i="1"/>
  <c r="E115" i="1"/>
  <c r="E111" i="1"/>
  <c r="E116" i="1"/>
  <c r="E105" i="1"/>
  <c r="F19" i="1"/>
  <c r="E103" i="1"/>
  <c r="E100" i="1"/>
  <c r="E88" i="1"/>
  <c r="D39" i="3"/>
  <c r="D19" i="4" s="1"/>
  <c r="D15" i="4"/>
  <c r="H103" i="1" l="1"/>
  <c r="F103" i="1"/>
  <c r="H111" i="1"/>
  <c r="F111" i="1"/>
  <c r="F94" i="1"/>
  <c r="H94" i="1"/>
  <c r="H92" i="1"/>
  <c r="F92" i="1"/>
  <c r="F99" i="1"/>
  <c r="H99" i="1"/>
  <c r="F90" i="1"/>
  <c r="H90" i="1"/>
  <c r="H81" i="1"/>
  <c r="F81" i="1"/>
  <c r="H49" i="1"/>
  <c r="F49" i="1"/>
  <c r="H85" i="1"/>
  <c r="F85" i="1"/>
  <c r="H54" i="1"/>
  <c r="F54" i="1"/>
  <c r="H22" i="1"/>
  <c r="F22" i="1"/>
  <c r="H114" i="1"/>
  <c r="F114" i="1"/>
  <c r="H68" i="1"/>
  <c r="F68" i="1"/>
  <c r="H36" i="1"/>
  <c r="F36" i="1"/>
  <c r="H78" i="1"/>
  <c r="F78" i="1"/>
  <c r="H46" i="1"/>
  <c r="F46" i="1"/>
  <c r="H113" i="1"/>
  <c r="F113" i="1"/>
  <c r="H71" i="1"/>
  <c r="F71" i="1"/>
  <c r="H55" i="1"/>
  <c r="F55" i="1"/>
  <c r="H39" i="1"/>
  <c r="F39" i="1"/>
  <c r="H23" i="1"/>
  <c r="F23" i="1"/>
  <c r="H72" i="1"/>
  <c r="F72" i="1"/>
  <c r="H56" i="1"/>
  <c r="F56" i="1"/>
  <c r="H40" i="1"/>
  <c r="F40" i="1"/>
  <c r="H24" i="1"/>
  <c r="F24" i="1"/>
  <c r="F115" i="1"/>
  <c r="H115" i="1"/>
  <c r="F108" i="1"/>
  <c r="H108" i="1"/>
  <c r="F89" i="1"/>
  <c r="H89" i="1"/>
  <c r="F87" i="1"/>
  <c r="H87" i="1"/>
  <c r="H118" i="1"/>
  <c r="F118" i="1"/>
  <c r="H76" i="1"/>
  <c r="F76" i="1"/>
  <c r="H44" i="1"/>
  <c r="F44" i="1"/>
  <c r="H75" i="1"/>
  <c r="F75" i="1"/>
  <c r="H43" i="1"/>
  <c r="F43" i="1"/>
  <c r="H106" i="1"/>
  <c r="F106" i="1"/>
  <c r="H109" i="1"/>
  <c r="F109" i="1"/>
  <c r="H57" i="1"/>
  <c r="F57" i="1"/>
  <c r="H25" i="1"/>
  <c r="F25" i="1"/>
  <c r="H67" i="1"/>
  <c r="F67" i="1"/>
  <c r="H35" i="1"/>
  <c r="F35" i="1"/>
  <c r="H82" i="1"/>
  <c r="F82" i="1"/>
  <c r="H66" i="1"/>
  <c r="F66" i="1"/>
  <c r="H50" i="1"/>
  <c r="F50" i="1"/>
  <c r="H34" i="1"/>
  <c r="F34" i="1"/>
  <c r="H117" i="1"/>
  <c r="F117" i="1"/>
  <c r="H69" i="1"/>
  <c r="F69" i="1"/>
  <c r="H53" i="1"/>
  <c r="F53" i="1"/>
  <c r="H37" i="1"/>
  <c r="F37" i="1"/>
  <c r="H21" i="1"/>
  <c r="F21" i="1"/>
  <c r="H88" i="1"/>
  <c r="F88" i="1"/>
  <c r="F105" i="1"/>
  <c r="H105" i="1"/>
  <c r="F95" i="1"/>
  <c r="H95" i="1"/>
  <c r="F112" i="1"/>
  <c r="H112" i="1"/>
  <c r="F96" i="1"/>
  <c r="H96" i="1"/>
  <c r="H110" i="1"/>
  <c r="F110" i="1"/>
  <c r="H93" i="1"/>
  <c r="F93" i="1"/>
  <c r="H65" i="1"/>
  <c r="F65" i="1"/>
  <c r="H33" i="1"/>
  <c r="F33" i="1"/>
  <c r="H70" i="1"/>
  <c r="F70" i="1"/>
  <c r="H38" i="1"/>
  <c r="F38" i="1"/>
  <c r="H98" i="1"/>
  <c r="F98" i="1"/>
  <c r="H84" i="1"/>
  <c r="F84" i="1"/>
  <c r="H52" i="1"/>
  <c r="F52" i="1"/>
  <c r="H20" i="1"/>
  <c r="F20" i="1"/>
  <c r="H62" i="1"/>
  <c r="F62" i="1"/>
  <c r="H30" i="1"/>
  <c r="F30" i="1"/>
  <c r="H79" i="1"/>
  <c r="F79" i="1"/>
  <c r="H63" i="1"/>
  <c r="F63" i="1"/>
  <c r="H47" i="1"/>
  <c r="F47" i="1"/>
  <c r="H31" i="1"/>
  <c r="F31" i="1"/>
  <c r="H80" i="1"/>
  <c r="F80" i="1"/>
  <c r="H64" i="1"/>
  <c r="F64" i="1"/>
  <c r="H48" i="1"/>
  <c r="F48" i="1"/>
  <c r="H32" i="1"/>
  <c r="F32" i="1"/>
  <c r="F100" i="1"/>
  <c r="H100" i="1"/>
  <c r="H116" i="1"/>
  <c r="F116" i="1"/>
  <c r="H104" i="1"/>
  <c r="F104" i="1"/>
  <c r="H91" i="1"/>
  <c r="F91" i="1"/>
  <c r="H107" i="1"/>
  <c r="F107" i="1"/>
  <c r="H102" i="1"/>
  <c r="F102" i="1"/>
  <c r="H101" i="1"/>
  <c r="F101" i="1"/>
  <c r="H60" i="1"/>
  <c r="F60" i="1"/>
  <c r="H28" i="1"/>
  <c r="F28" i="1"/>
  <c r="H59" i="1"/>
  <c r="F59" i="1"/>
  <c r="H27" i="1"/>
  <c r="F27" i="1"/>
  <c r="H86" i="1"/>
  <c r="F86" i="1"/>
  <c r="H73" i="1"/>
  <c r="F73" i="1"/>
  <c r="H41" i="1"/>
  <c r="F41" i="1"/>
  <c r="H83" i="1"/>
  <c r="F83" i="1"/>
  <c r="H51" i="1"/>
  <c r="F51" i="1"/>
  <c r="H97" i="1"/>
  <c r="F97" i="1"/>
  <c r="H74" i="1"/>
  <c r="F74" i="1"/>
  <c r="H58" i="1"/>
  <c r="F58" i="1"/>
  <c r="H42" i="1"/>
  <c r="F42" i="1"/>
  <c r="H26" i="1"/>
  <c r="F26" i="1"/>
  <c r="H77" i="1"/>
  <c r="F77" i="1"/>
  <c r="H61" i="1"/>
  <c r="F61" i="1"/>
  <c r="H45" i="1"/>
  <c r="F45" i="1"/>
  <c r="H29" i="1"/>
  <c r="F29" i="1"/>
</calcChain>
</file>

<file path=xl/sharedStrings.xml><?xml version="1.0" encoding="utf-8"?>
<sst xmlns="http://schemas.openxmlformats.org/spreadsheetml/2006/main" count="37" uniqueCount="30">
  <si>
    <t>Acções a comprar</t>
  </si>
  <si>
    <t>Percentagem de capital</t>
  </si>
  <si>
    <t>Total de acções</t>
  </si>
  <si>
    <t>Sonaecom</t>
  </si>
  <si>
    <t>Zon</t>
  </si>
  <si>
    <t>Rácio de troca</t>
  </si>
  <si>
    <t>Acções detidas</t>
  </si>
  <si>
    <t>Acções</t>
  </si>
  <si>
    <t>Simulação</t>
  </si>
  <si>
    <t>Insira o número de acções detidas</t>
  </si>
  <si>
    <t>Insira a percentagem de aceitação da oferta</t>
  </si>
  <si>
    <t>Número de acções a receber da Zon</t>
  </si>
  <si>
    <t>Componente em dinheiro</t>
  </si>
  <si>
    <t>Indique a cotação da Sonaecom</t>
  </si>
  <si>
    <t>Indique a cotação da Zon Optimus</t>
  </si>
  <si>
    <t>Valor total da contrapartida</t>
  </si>
  <si>
    <t>Valor da carteira com acções da Sonaecom</t>
  </si>
  <si>
    <t>Prémio</t>
  </si>
  <si>
    <t>X</t>
  </si>
  <si>
    <t>Percentagem de aceitação da oferta</t>
  </si>
  <si>
    <t>(Por definição está a 100%, mas pode alterar)</t>
  </si>
  <si>
    <t>Indique o número de acções da Sonaecom</t>
  </si>
  <si>
    <t>Valor a receber em dinheiro</t>
  </si>
  <si>
    <t>Saiba quanto vai receber com a OPA à Sonaecom</t>
  </si>
  <si>
    <t>Número de acções a receber da Zon Optimus</t>
  </si>
  <si>
    <t>Valor total da contrapartida*</t>
  </si>
  <si>
    <t>Valor da carteira com acções da Sonaecom**</t>
  </si>
  <si>
    <t>Prémio**</t>
  </si>
  <si>
    <t>** Valor da carteira e prémio têm por base a cotação de fecho da Sonaecom a 28 de Outubro de 2013, de 2,236 euros</t>
  </si>
  <si>
    <t>* Valor da contrapartida têm em conta a cotação de 5,08 euros para a Zon Optimus, base utilizada na OPA para definir os termos de troca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</si>
</sst>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%"/>
    <numFmt numFmtId="165" formatCode="0.00000000"/>
    <numFmt numFmtId="166" formatCode="0.000000000"/>
    <numFmt numFmtId="167" formatCode="0.0"/>
    <numFmt numFmtId="168" formatCode="0.0000"/>
    <numFmt numFmtId="169" formatCode="0.00000"/>
    <numFmt numFmtId="170" formatCode="#,##0.00\ &quot;€&quot;"/>
    <numFmt numFmtId="171" formatCode="0.00000%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63"/>
      <name val="Arial"/>
      <family val="2"/>
    </font>
    <font>
      <sz val="8"/>
      <name val="Calibri"/>
      <family val="2"/>
    </font>
    <font>
      <i/>
      <sz val="9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3" fontId="0" fillId="0" borderId="0" xfId="0" applyNumberFormat="1"/>
    <xf numFmtId="0" fontId="2" fillId="0" borderId="0" xfId="0" applyFont="1"/>
    <xf numFmtId="3" fontId="2" fillId="0" borderId="0" xfId="0" applyNumberFormat="1" applyFont="1"/>
    <xf numFmtId="10" fontId="0" fillId="0" borderId="0" xfId="1" applyNumberFormat="1" applyFont="1"/>
    <xf numFmtId="3" fontId="3" fillId="0" borderId="0" xfId="0" applyNumberFormat="1" applyFont="1"/>
    <xf numFmtId="0" fontId="3" fillId="0" borderId="0" xfId="0" applyFont="1"/>
    <xf numFmtId="2" fontId="0" fillId="0" borderId="0" xfId="0" applyNumberFormat="1"/>
    <xf numFmtId="9" fontId="0" fillId="0" borderId="0" xfId="0" applyNumberFormat="1"/>
    <xf numFmtId="165" fontId="0" fillId="0" borderId="0" xfId="0" applyNumberFormat="1"/>
    <xf numFmtId="1" fontId="0" fillId="0" borderId="0" xfId="0" applyNumberFormat="1"/>
    <xf numFmtId="9" fontId="0" fillId="0" borderId="0" xfId="1" applyNumberFormat="1" applyFont="1"/>
    <xf numFmtId="0" fontId="0" fillId="0" borderId="1" xfId="0" applyBorder="1"/>
    <xf numFmtId="166" fontId="0" fillId="0" borderId="0" xfId="0" applyNumberFormat="1"/>
    <xf numFmtId="164" fontId="0" fillId="0" borderId="0" xfId="0" applyNumberFormat="1"/>
    <xf numFmtId="9" fontId="0" fillId="0" borderId="0" xfId="1" applyFon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64" fontId="0" fillId="0" borderId="0" xfId="1" applyNumberFormat="1" applyFont="1"/>
    <xf numFmtId="10" fontId="0" fillId="0" borderId="0" xfId="1" applyNumberFormat="1" applyFont="1"/>
    <xf numFmtId="0" fontId="0" fillId="2" borderId="0" xfId="0" applyFill="1"/>
    <xf numFmtId="164" fontId="0" fillId="2" borderId="0" xfId="0" applyNumberFormat="1" applyFill="1"/>
    <xf numFmtId="0" fontId="0" fillId="3" borderId="0" xfId="0" applyFill="1"/>
    <xf numFmtId="1" fontId="0" fillId="3" borderId="0" xfId="0" applyNumberFormat="1" applyFill="1"/>
    <xf numFmtId="2" fontId="0" fillId="3" borderId="0" xfId="0" applyNumberFormat="1" applyFill="1"/>
    <xf numFmtId="9" fontId="0" fillId="3" borderId="0" xfId="0" applyNumberFormat="1" applyFill="1"/>
    <xf numFmtId="0" fontId="0" fillId="0" borderId="0" xfId="0" applyFill="1"/>
    <xf numFmtId="2" fontId="0" fillId="0" borderId="0" xfId="0" applyNumberFormat="1" applyFill="1"/>
    <xf numFmtId="0" fontId="0" fillId="4" borderId="0" xfId="0" applyFill="1"/>
    <xf numFmtId="0" fontId="5" fillId="4" borderId="0" xfId="0" applyFont="1" applyFill="1"/>
    <xf numFmtId="170" fontId="0" fillId="4" borderId="0" xfId="0" applyNumberFormat="1" applyFill="1"/>
    <xf numFmtId="9" fontId="0" fillId="4" borderId="0" xfId="1" applyFont="1" applyFill="1"/>
    <xf numFmtId="0" fontId="6" fillId="4" borderId="0" xfId="0" applyFont="1" applyFill="1"/>
    <xf numFmtId="171" fontId="0" fillId="0" borderId="0" xfId="1" applyNumberFormat="1" applyFont="1"/>
    <xf numFmtId="0" fontId="5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170" fontId="7" fillId="4" borderId="0" xfId="0" applyNumberFormat="1" applyFont="1" applyFill="1"/>
    <xf numFmtId="1" fontId="7" fillId="4" borderId="0" xfId="0" applyNumberFormat="1" applyFont="1" applyFill="1"/>
    <xf numFmtId="10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725805</xdr:colOff>
      <xdr:row>4</xdr:row>
      <xdr:rowOff>123825</xdr:rowOff>
    </xdr:from>
    <xdr:to>
      <xdr:col>6</xdr:col>
      <xdr:colOff>2771775</xdr:colOff>
      <xdr:row>6</xdr:row>
      <xdr:rowOff>133350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31205" y="939165"/>
          <a:ext cx="204597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T119"/>
  <sheetViews>
    <sheetView workbookViewId="0">
      <selection activeCell="G7" sqref="G7"/>
    </sheetView>
  </sheetViews>
  <sheetFormatPr defaultRowHeight="14.4" x14ac:dyDescent="0.3"/>
  <cols>
    <col min="1" max="1" width="6.33203125" customWidth="1"/>
    <col min="2" max="2" width="1.5546875" customWidth="1"/>
    <col min="3" max="3" width="16.44140625" bestFit="1" customWidth="1"/>
    <col min="4" max="4" width="11.109375" bestFit="1" customWidth="1"/>
    <col min="5" max="5" width="13.44140625" bestFit="1" customWidth="1"/>
    <col min="6" max="6" width="11.33203125" bestFit="1" customWidth="1"/>
    <col min="8" max="8" width="10.109375" bestFit="1" customWidth="1"/>
    <col min="9" max="9" width="10.109375" customWidth="1"/>
    <col min="10" max="10" width="10.109375" bestFit="1" customWidth="1"/>
    <col min="12" max="12" width="5.109375" customWidth="1"/>
    <col min="13" max="13" width="5.6640625" customWidth="1"/>
    <col min="14" max="14" width="10.109375" bestFit="1" customWidth="1"/>
    <col min="15" max="15" width="10" bestFit="1" customWidth="1"/>
    <col min="16" max="16" width="5.44140625" customWidth="1"/>
    <col min="17" max="17" width="31.5546875" bestFit="1" customWidth="1"/>
    <col min="18" max="19" width="12" bestFit="1" customWidth="1"/>
    <col min="20" max="20" width="15.6640625" bestFit="1" customWidth="1"/>
  </cols>
  <sheetData>
    <row r="2" spans="3:20" x14ac:dyDescent="0.3">
      <c r="D2" t="s">
        <v>3</v>
      </c>
      <c r="F2" t="s">
        <v>4</v>
      </c>
      <c r="O2" s="2" t="s">
        <v>8</v>
      </c>
      <c r="P2" s="2"/>
    </row>
    <row r="3" spans="3:20" x14ac:dyDescent="0.3">
      <c r="C3" t="s">
        <v>2</v>
      </c>
      <c r="D3" s="3">
        <v>366246868</v>
      </c>
      <c r="F3" s="5">
        <v>37489324</v>
      </c>
      <c r="G3">
        <f>F3/D4</f>
        <v>0.42370487646768384</v>
      </c>
      <c r="H3">
        <f>D4/F3</f>
        <v>2.3601333275574667</v>
      </c>
      <c r="O3" t="s">
        <v>7</v>
      </c>
      <c r="Q3">
        <v>1000</v>
      </c>
      <c r="R3" s="10">
        <f>Q3*F9</f>
        <v>423.70488</v>
      </c>
    </row>
    <row r="4" spans="3:20" x14ac:dyDescent="0.3">
      <c r="C4" t="s">
        <v>0</v>
      </c>
      <c r="D4" s="1">
        <v>88479803</v>
      </c>
      <c r="H4" s="17"/>
      <c r="R4" s="7">
        <f>(Q3*G9)*G11</f>
        <v>297.57918639999997</v>
      </c>
    </row>
    <row r="5" spans="3:20" x14ac:dyDescent="0.3">
      <c r="C5" t="s">
        <v>1</v>
      </c>
      <c r="D5" s="4">
        <f>D4/D3</f>
        <v>0.24158514578751292</v>
      </c>
    </row>
    <row r="7" spans="3:20" x14ac:dyDescent="0.3">
      <c r="E7" t="s">
        <v>5</v>
      </c>
      <c r="F7" s="6">
        <v>0.48228346</v>
      </c>
      <c r="G7">
        <f>F7*D4</f>
        <v>42672345.530958377</v>
      </c>
    </row>
    <row r="9" spans="3:20" ht="15" thickBot="1" x14ac:dyDescent="0.35">
      <c r="F9" s="6">
        <v>0.42370488000000001</v>
      </c>
      <c r="G9">
        <f>F7-F9</f>
        <v>5.8578579999999991E-2</v>
      </c>
    </row>
    <row r="10" spans="3:20" ht="15" thickBot="1" x14ac:dyDescent="0.35">
      <c r="F10" t="s">
        <v>6</v>
      </c>
      <c r="Q10" t="s">
        <v>9</v>
      </c>
      <c r="R10" s="12">
        <v>1000</v>
      </c>
    </row>
    <row r="11" spans="3:20" x14ac:dyDescent="0.3">
      <c r="G11">
        <v>5.08</v>
      </c>
    </row>
    <row r="12" spans="3:20" x14ac:dyDescent="0.3">
      <c r="Q12" t="s">
        <v>10</v>
      </c>
      <c r="R12" s="8">
        <v>0.4</v>
      </c>
    </row>
    <row r="13" spans="3:20" x14ac:dyDescent="0.3">
      <c r="D13">
        <f>F9</f>
        <v>0.42370488000000001</v>
      </c>
      <c r="E13">
        <f>F7</f>
        <v>0.48228346</v>
      </c>
      <c r="G13">
        <f>2.45/G11</f>
        <v>0.48228346456692917</v>
      </c>
      <c r="R13" s="9">
        <f>R12*(F7-F9)</f>
        <v>2.3431431999999999E-2</v>
      </c>
      <c r="S13" s="4"/>
      <c r="T13" s="13"/>
    </row>
    <row r="14" spans="3:20" x14ac:dyDescent="0.3">
      <c r="D14">
        <v>100</v>
      </c>
      <c r="E14" t="s">
        <v>18</v>
      </c>
      <c r="R14" s="9">
        <f>(F7-R13)</f>
        <v>0.45885202800000002</v>
      </c>
    </row>
    <row r="15" spans="3:20" x14ac:dyDescent="0.3">
      <c r="Q15" t="s">
        <v>11</v>
      </c>
      <c r="R15" s="10">
        <f>R14*R10</f>
        <v>458.85202800000002</v>
      </c>
    </row>
    <row r="16" spans="3:20" x14ac:dyDescent="0.3">
      <c r="D16">
        <f>(E13*D14)/D13</f>
        <v>113.82532577864103</v>
      </c>
      <c r="E16">
        <f>D16*F3</f>
        <v>4267234517.5210257</v>
      </c>
    </row>
    <row r="17" spans="4:18" x14ac:dyDescent="0.3">
      <c r="Q17" t="s">
        <v>12</v>
      </c>
      <c r="R17" s="7">
        <f>-(R10*(R14-F7))*G11</f>
        <v>119.03167455999986</v>
      </c>
    </row>
    <row r="18" spans="4:18" ht="15" thickBot="1" x14ac:dyDescent="0.35">
      <c r="D18">
        <f>D13</f>
        <v>0.42370488000000001</v>
      </c>
      <c r="E18">
        <f>E13</f>
        <v>0.48228346</v>
      </c>
      <c r="H18" s="1">
        <f>D4</f>
        <v>88479803</v>
      </c>
      <c r="I18" s="1"/>
    </row>
    <row r="19" spans="4:18" ht="15" thickBot="1" x14ac:dyDescent="0.35">
      <c r="D19" s="8">
        <v>1</v>
      </c>
      <c r="E19" s="9">
        <f>D16</f>
        <v>113.82532577864103</v>
      </c>
      <c r="F19">
        <f>($E$18*100)/E19</f>
        <v>0.42370488000000001</v>
      </c>
      <c r="H19" s="14">
        <f>(E19/100)</f>
        <v>1.1382532577864104</v>
      </c>
      <c r="I19" s="8">
        <v>1</v>
      </c>
      <c r="J19" s="1">
        <f>F3</f>
        <v>37489324</v>
      </c>
      <c r="K19">
        <f>J19/H18</f>
        <v>0.42370487646768384</v>
      </c>
      <c r="M19" s="8">
        <v>1</v>
      </c>
      <c r="N19" s="1">
        <f>H18</f>
        <v>88479803</v>
      </c>
      <c r="O19">
        <f>J19/$N$19</f>
        <v>0.42370487646768384</v>
      </c>
      <c r="Q19" t="s">
        <v>13</v>
      </c>
      <c r="R19" s="12">
        <v>2.2360000000000002</v>
      </c>
    </row>
    <row r="20" spans="4:18" ht="15" thickBot="1" x14ac:dyDescent="0.35">
      <c r="D20" s="8">
        <v>0.99</v>
      </c>
      <c r="E20">
        <f>D20*$E$19</f>
        <v>112.68707252085461</v>
      </c>
      <c r="F20">
        <f t="shared" ref="F20:F83" si="0">($E$18*100)/E20</f>
        <v>0.42798472727272729</v>
      </c>
      <c r="H20" s="14">
        <f t="shared" ref="H20:H83" si="1">(E20/100)</f>
        <v>1.1268707252085461</v>
      </c>
      <c r="I20" s="8">
        <v>0.99</v>
      </c>
      <c r="J20">
        <f>I20*$J$19</f>
        <v>37114430.759999998</v>
      </c>
      <c r="K20">
        <f>J20/$H$18</f>
        <v>0.41946782770300695</v>
      </c>
      <c r="M20" s="8">
        <v>0.99</v>
      </c>
      <c r="N20">
        <f>M20*$H$18</f>
        <v>87595004.969999999</v>
      </c>
      <c r="O20">
        <f t="shared" ref="O20:O83" si="2">J20/$N$19</f>
        <v>0.41946782770300695</v>
      </c>
    </row>
    <row r="21" spans="4:18" ht="15" thickBot="1" x14ac:dyDescent="0.35">
      <c r="D21" s="8">
        <v>0.98</v>
      </c>
      <c r="E21">
        <f t="shared" ref="E21:E84" si="3">D21*$E$19</f>
        <v>111.54881926306821</v>
      </c>
      <c r="F21">
        <f t="shared" si="0"/>
        <v>0.43235191836734693</v>
      </c>
      <c r="H21" s="14">
        <f t="shared" si="1"/>
        <v>1.1154881926306821</v>
      </c>
      <c r="I21" s="8">
        <v>0.98</v>
      </c>
      <c r="J21">
        <f t="shared" ref="J21:J84" si="4">I21*$J$19</f>
        <v>36739537.519999996</v>
      </c>
      <c r="K21">
        <f>J21/$H$18</f>
        <v>0.4152307789383301</v>
      </c>
      <c r="M21" s="8">
        <v>0.98</v>
      </c>
      <c r="N21">
        <f t="shared" ref="N21:N84" si="5">M21*$H$18</f>
        <v>86710206.939999998</v>
      </c>
      <c r="O21">
        <f t="shared" si="2"/>
        <v>0.4152307789383301</v>
      </c>
      <c r="Q21" t="s">
        <v>14</v>
      </c>
      <c r="R21" s="12">
        <v>5.08</v>
      </c>
    </row>
    <row r="22" spans="4:18" x14ac:dyDescent="0.3">
      <c r="D22" s="8">
        <v>0.97</v>
      </c>
      <c r="E22">
        <f t="shared" si="3"/>
        <v>110.41056600528179</v>
      </c>
      <c r="F22">
        <f t="shared" si="0"/>
        <v>0.43680915463917525</v>
      </c>
      <c r="H22" s="14">
        <f t="shared" si="1"/>
        <v>1.1041056600528178</v>
      </c>
      <c r="I22" s="8">
        <v>0.97</v>
      </c>
      <c r="J22">
        <f t="shared" si="4"/>
        <v>36364644.280000001</v>
      </c>
      <c r="K22">
        <f t="shared" ref="K22:K84" si="6">J22/$H$18</f>
        <v>0.41099373017365332</v>
      </c>
      <c r="M22" s="8">
        <v>0.97</v>
      </c>
      <c r="N22">
        <f t="shared" si="5"/>
        <v>85825408.909999996</v>
      </c>
      <c r="O22">
        <f t="shared" si="2"/>
        <v>0.41099373017365332</v>
      </c>
    </row>
    <row r="23" spans="4:18" x14ac:dyDescent="0.3">
      <c r="D23" s="8">
        <v>0.96</v>
      </c>
      <c r="E23">
        <f t="shared" si="3"/>
        <v>109.27231274749539</v>
      </c>
      <c r="F23">
        <f t="shared" si="0"/>
        <v>0.44135924999999998</v>
      </c>
      <c r="H23" s="14">
        <f t="shared" si="1"/>
        <v>1.0927231274749538</v>
      </c>
      <c r="I23" s="8">
        <v>0.96</v>
      </c>
      <c r="J23">
        <f t="shared" si="4"/>
        <v>35989751.039999999</v>
      </c>
      <c r="K23">
        <f t="shared" si="6"/>
        <v>0.40675668140897647</v>
      </c>
      <c r="M23" s="8">
        <v>0.96</v>
      </c>
      <c r="N23">
        <f t="shared" si="5"/>
        <v>84940610.879999995</v>
      </c>
      <c r="O23">
        <f t="shared" si="2"/>
        <v>0.40675668140897647</v>
      </c>
      <c r="Q23" t="s">
        <v>15</v>
      </c>
      <c r="R23" s="7">
        <f>(R15*R21)+R17</f>
        <v>2449.9999767999998</v>
      </c>
    </row>
    <row r="24" spans="4:18" x14ac:dyDescent="0.3">
      <c r="D24" s="8">
        <v>0.95</v>
      </c>
      <c r="E24">
        <f t="shared" si="3"/>
        <v>108.13405948970897</v>
      </c>
      <c r="F24">
        <f t="shared" si="0"/>
        <v>0.44600513684210524</v>
      </c>
      <c r="H24" s="14">
        <f t="shared" si="1"/>
        <v>1.0813405948970898</v>
      </c>
      <c r="I24" s="8">
        <v>0.95</v>
      </c>
      <c r="J24">
        <f t="shared" si="4"/>
        <v>35614857.799999997</v>
      </c>
      <c r="K24">
        <f t="shared" si="6"/>
        <v>0.40251963264429957</v>
      </c>
      <c r="M24" s="8">
        <v>0.95</v>
      </c>
      <c r="N24">
        <f t="shared" si="5"/>
        <v>84055812.849999994</v>
      </c>
      <c r="O24">
        <f t="shared" si="2"/>
        <v>0.40251963264429957</v>
      </c>
    </row>
    <row r="25" spans="4:18" x14ac:dyDescent="0.3">
      <c r="D25" s="8">
        <v>0.94</v>
      </c>
      <c r="E25">
        <f t="shared" si="3"/>
        <v>106.99580623192256</v>
      </c>
      <c r="F25">
        <f t="shared" si="0"/>
        <v>0.45074987234042557</v>
      </c>
      <c r="H25" s="14">
        <f t="shared" si="1"/>
        <v>1.0699580623192255</v>
      </c>
      <c r="I25" s="8">
        <v>0.94</v>
      </c>
      <c r="J25">
        <f t="shared" si="4"/>
        <v>35239964.559999995</v>
      </c>
      <c r="K25">
        <f t="shared" si="6"/>
        <v>0.39828258387962273</v>
      </c>
      <c r="M25" s="8">
        <v>0.94</v>
      </c>
      <c r="N25">
        <f t="shared" si="5"/>
        <v>83171014.819999993</v>
      </c>
      <c r="O25">
        <f t="shared" si="2"/>
        <v>0.39828258387962273</v>
      </c>
      <c r="Q25" t="s">
        <v>16</v>
      </c>
      <c r="R25">
        <f>R10*R19</f>
        <v>2236</v>
      </c>
    </row>
    <row r="26" spans="4:18" x14ac:dyDescent="0.3">
      <c r="D26" s="8">
        <v>0.93</v>
      </c>
      <c r="E26">
        <f t="shared" si="3"/>
        <v>105.85755297413617</v>
      </c>
      <c r="F26">
        <f t="shared" si="0"/>
        <v>0.45559664516129023</v>
      </c>
      <c r="H26" s="14">
        <f t="shared" si="1"/>
        <v>1.0585755297413617</v>
      </c>
      <c r="I26" s="8">
        <v>0.93</v>
      </c>
      <c r="J26">
        <f t="shared" si="4"/>
        <v>34865071.32</v>
      </c>
      <c r="K26">
        <f t="shared" si="6"/>
        <v>0.39404553511494594</v>
      </c>
      <c r="M26" s="8">
        <v>0.93</v>
      </c>
      <c r="N26">
        <f t="shared" si="5"/>
        <v>82286216.790000007</v>
      </c>
      <c r="O26">
        <f t="shared" si="2"/>
        <v>0.39404553511494594</v>
      </c>
    </row>
    <row r="27" spans="4:18" x14ac:dyDescent="0.3">
      <c r="D27" s="8">
        <v>0.92</v>
      </c>
      <c r="E27">
        <f t="shared" si="3"/>
        <v>104.71929971634975</v>
      </c>
      <c r="F27">
        <f t="shared" si="0"/>
        <v>0.46054878260869558</v>
      </c>
      <c r="H27" s="14">
        <f t="shared" si="1"/>
        <v>1.0471929971634975</v>
      </c>
      <c r="I27" s="8">
        <v>0.92</v>
      </c>
      <c r="J27">
        <f t="shared" si="4"/>
        <v>34490178.079999998</v>
      </c>
      <c r="K27">
        <f t="shared" si="6"/>
        <v>0.3898084863502691</v>
      </c>
      <c r="M27" s="8">
        <v>0.92</v>
      </c>
      <c r="N27">
        <f t="shared" si="5"/>
        <v>81401418.760000005</v>
      </c>
      <c r="O27">
        <f t="shared" si="2"/>
        <v>0.3898084863502691</v>
      </c>
      <c r="Q27" t="s">
        <v>17</v>
      </c>
      <c r="R27" s="11">
        <f>R23/R25-1</f>
        <v>9.5706608586761943E-2</v>
      </c>
    </row>
    <row r="28" spans="4:18" x14ac:dyDescent="0.3">
      <c r="D28" s="8">
        <v>0.91</v>
      </c>
      <c r="E28">
        <f t="shared" si="3"/>
        <v>103.58104645856334</v>
      </c>
      <c r="F28">
        <f t="shared" si="0"/>
        <v>0.46560975824175821</v>
      </c>
      <c r="H28" s="14">
        <f t="shared" si="1"/>
        <v>1.0358104645856334</v>
      </c>
      <c r="I28" s="8">
        <v>0.91</v>
      </c>
      <c r="J28">
        <f t="shared" si="4"/>
        <v>34115284.840000004</v>
      </c>
      <c r="K28">
        <f t="shared" si="6"/>
        <v>0.38557143758559231</v>
      </c>
      <c r="M28" s="8">
        <v>0.91</v>
      </c>
      <c r="N28">
        <f t="shared" si="5"/>
        <v>80516620.730000004</v>
      </c>
      <c r="O28">
        <f t="shared" si="2"/>
        <v>0.38557143758559231</v>
      </c>
    </row>
    <row r="29" spans="4:18" x14ac:dyDescent="0.3">
      <c r="D29" s="8">
        <v>0.9</v>
      </c>
      <c r="E29">
        <f t="shared" si="3"/>
        <v>102.44279320077693</v>
      </c>
      <c r="F29">
        <f t="shared" si="0"/>
        <v>0.47078319999999996</v>
      </c>
      <c r="H29" s="14">
        <f t="shared" si="1"/>
        <v>1.0244279320077694</v>
      </c>
      <c r="I29" s="8">
        <v>0.9</v>
      </c>
      <c r="J29">
        <f t="shared" si="4"/>
        <v>33740391.600000001</v>
      </c>
      <c r="K29">
        <f t="shared" si="6"/>
        <v>0.38133438882091547</v>
      </c>
      <c r="M29" s="8">
        <v>0.9</v>
      </c>
      <c r="N29">
        <f t="shared" si="5"/>
        <v>79631822.700000003</v>
      </c>
      <c r="O29">
        <f t="shared" si="2"/>
        <v>0.38133438882091547</v>
      </c>
    </row>
    <row r="30" spans="4:18" x14ac:dyDescent="0.3">
      <c r="D30" s="8">
        <v>0.89</v>
      </c>
      <c r="E30">
        <f t="shared" si="3"/>
        <v>101.30453994299052</v>
      </c>
      <c r="F30">
        <f t="shared" si="0"/>
        <v>0.47607289887640447</v>
      </c>
      <c r="H30" s="14">
        <f t="shared" si="1"/>
        <v>1.0130453994299051</v>
      </c>
      <c r="I30" s="8">
        <v>0.89</v>
      </c>
      <c r="J30">
        <f t="shared" si="4"/>
        <v>33365498.359999999</v>
      </c>
      <c r="K30">
        <f t="shared" si="6"/>
        <v>0.37709734005623857</v>
      </c>
      <c r="M30" s="8">
        <v>0.89</v>
      </c>
      <c r="N30">
        <f t="shared" si="5"/>
        <v>78747024.670000002</v>
      </c>
      <c r="O30">
        <f t="shared" si="2"/>
        <v>0.37709734005623857</v>
      </c>
    </row>
    <row r="31" spans="4:18" x14ac:dyDescent="0.3">
      <c r="D31" s="8">
        <v>0.88</v>
      </c>
      <c r="E31">
        <f t="shared" si="3"/>
        <v>100.16628668520411</v>
      </c>
      <c r="F31">
        <f t="shared" si="0"/>
        <v>0.48148281818181815</v>
      </c>
      <c r="H31" s="14">
        <f t="shared" si="1"/>
        <v>1.0016628668520411</v>
      </c>
      <c r="I31" s="8">
        <v>0.88</v>
      </c>
      <c r="J31">
        <f t="shared" si="4"/>
        <v>32990605.120000001</v>
      </c>
      <c r="K31">
        <f t="shared" si="6"/>
        <v>0.37286029129156179</v>
      </c>
      <c r="M31" s="8">
        <v>0.88</v>
      </c>
      <c r="N31">
        <f t="shared" si="5"/>
        <v>77862226.640000001</v>
      </c>
      <c r="O31">
        <f t="shared" si="2"/>
        <v>0.37286029129156179</v>
      </c>
    </row>
    <row r="32" spans="4:18" x14ac:dyDescent="0.3">
      <c r="D32" s="8">
        <v>0.87</v>
      </c>
      <c r="E32">
        <f t="shared" si="3"/>
        <v>99.028033427417697</v>
      </c>
      <c r="F32">
        <f t="shared" si="0"/>
        <v>0.48701710344827581</v>
      </c>
      <c r="H32" s="14">
        <f t="shared" si="1"/>
        <v>0.99028033427417694</v>
      </c>
      <c r="I32" s="8">
        <v>0.87</v>
      </c>
      <c r="J32">
        <f t="shared" si="4"/>
        <v>32615711.879999999</v>
      </c>
      <c r="K32">
        <f t="shared" si="6"/>
        <v>0.36862324252688489</v>
      </c>
      <c r="M32" s="8">
        <v>0.87</v>
      </c>
      <c r="N32">
        <f t="shared" si="5"/>
        <v>76977428.609999999</v>
      </c>
      <c r="O32">
        <f t="shared" si="2"/>
        <v>0.36862324252688489</v>
      </c>
    </row>
    <row r="33" spans="4:15" x14ac:dyDescent="0.3">
      <c r="D33" s="8">
        <v>0.86</v>
      </c>
      <c r="E33">
        <f t="shared" si="3"/>
        <v>97.88978016963128</v>
      </c>
      <c r="F33">
        <f t="shared" si="0"/>
        <v>0.49268009302325583</v>
      </c>
      <c r="H33" s="14">
        <f t="shared" si="1"/>
        <v>0.9788978016963128</v>
      </c>
      <c r="I33" s="8">
        <v>0.86</v>
      </c>
      <c r="J33">
        <f t="shared" si="4"/>
        <v>32240818.640000001</v>
      </c>
      <c r="K33">
        <f t="shared" si="6"/>
        <v>0.3643861937622081</v>
      </c>
      <c r="M33" s="8">
        <v>0.86</v>
      </c>
      <c r="N33">
        <f t="shared" si="5"/>
        <v>76092630.579999998</v>
      </c>
      <c r="O33">
        <f t="shared" si="2"/>
        <v>0.3643861937622081</v>
      </c>
    </row>
    <row r="34" spans="4:15" x14ac:dyDescent="0.3">
      <c r="D34" s="8">
        <v>0.85</v>
      </c>
      <c r="E34">
        <f t="shared" si="3"/>
        <v>96.751526911844877</v>
      </c>
      <c r="F34">
        <f t="shared" si="0"/>
        <v>0.49847632941176467</v>
      </c>
      <c r="H34" s="14">
        <f t="shared" si="1"/>
        <v>0.96751526911844876</v>
      </c>
      <c r="I34" s="8">
        <v>0.85</v>
      </c>
      <c r="J34">
        <f t="shared" si="4"/>
        <v>31865925.399999999</v>
      </c>
      <c r="K34">
        <f t="shared" si="6"/>
        <v>0.3601491449975312</v>
      </c>
      <c r="M34" s="8">
        <v>0.85</v>
      </c>
      <c r="N34">
        <f t="shared" si="5"/>
        <v>75207832.549999997</v>
      </c>
      <c r="O34">
        <f t="shared" si="2"/>
        <v>0.3601491449975312</v>
      </c>
    </row>
    <row r="35" spans="4:15" x14ac:dyDescent="0.3">
      <c r="D35" s="8">
        <v>0.84</v>
      </c>
      <c r="E35">
        <f t="shared" si="3"/>
        <v>95.61327365405846</v>
      </c>
      <c r="F35">
        <f t="shared" si="0"/>
        <v>0.50441057142857149</v>
      </c>
      <c r="H35" s="14">
        <f t="shared" si="1"/>
        <v>0.95613273654058462</v>
      </c>
      <c r="I35" s="8">
        <v>0.84</v>
      </c>
      <c r="J35">
        <f t="shared" si="4"/>
        <v>31491032.16</v>
      </c>
      <c r="K35">
        <f t="shared" si="6"/>
        <v>0.35591209623285441</v>
      </c>
      <c r="M35" s="8">
        <v>0.84</v>
      </c>
      <c r="N35">
        <f t="shared" si="5"/>
        <v>74323034.519999996</v>
      </c>
      <c r="O35">
        <f t="shared" si="2"/>
        <v>0.35591209623285441</v>
      </c>
    </row>
    <row r="36" spans="4:15" x14ac:dyDescent="0.3">
      <c r="D36" s="8">
        <v>0.83</v>
      </c>
      <c r="E36">
        <f t="shared" si="3"/>
        <v>94.475020396272043</v>
      </c>
      <c r="F36">
        <f t="shared" si="0"/>
        <v>0.51048780722891574</v>
      </c>
      <c r="H36" s="14">
        <f t="shared" si="1"/>
        <v>0.94475020396272047</v>
      </c>
      <c r="I36" s="8">
        <v>0.83</v>
      </c>
      <c r="J36">
        <f t="shared" si="4"/>
        <v>31116138.919999998</v>
      </c>
      <c r="K36">
        <f t="shared" si="6"/>
        <v>0.35167504746817757</v>
      </c>
      <c r="M36" s="8">
        <v>0.83</v>
      </c>
      <c r="N36">
        <f t="shared" si="5"/>
        <v>73438236.489999995</v>
      </c>
      <c r="O36">
        <f t="shared" si="2"/>
        <v>0.35167504746817757</v>
      </c>
    </row>
    <row r="37" spans="4:15" x14ac:dyDescent="0.3">
      <c r="D37" s="8">
        <v>0.82</v>
      </c>
      <c r="E37">
        <f t="shared" si="3"/>
        <v>93.336767138485641</v>
      </c>
      <c r="F37">
        <f t="shared" si="0"/>
        <v>0.51671326829268294</v>
      </c>
      <c r="H37" s="14">
        <f t="shared" si="1"/>
        <v>0.93336767138485643</v>
      </c>
      <c r="I37" s="8">
        <v>0.82</v>
      </c>
      <c r="J37">
        <f t="shared" si="4"/>
        <v>30741245.68</v>
      </c>
      <c r="K37">
        <f t="shared" si="6"/>
        <v>0.34743799870350073</v>
      </c>
      <c r="M37" s="8">
        <v>0.82</v>
      </c>
      <c r="N37">
        <f t="shared" si="5"/>
        <v>72553438.459999993</v>
      </c>
      <c r="O37">
        <f t="shared" si="2"/>
        <v>0.34743799870350073</v>
      </c>
    </row>
    <row r="38" spans="4:15" x14ac:dyDescent="0.3">
      <c r="D38" s="8">
        <v>0.81</v>
      </c>
      <c r="E38">
        <f t="shared" si="3"/>
        <v>92.198513880699238</v>
      </c>
      <c r="F38">
        <f t="shared" si="0"/>
        <v>0.52309244444444436</v>
      </c>
      <c r="H38" s="14">
        <f t="shared" si="1"/>
        <v>0.9219851388069924</v>
      </c>
      <c r="I38" s="8">
        <v>0.81</v>
      </c>
      <c r="J38">
        <f t="shared" si="4"/>
        <v>30366352.440000001</v>
      </c>
      <c r="K38">
        <f t="shared" si="6"/>
        <v>0.34320094993882388</v>
      </c>
      <c r="M38" s="8">
        <v>0.81</v>
      </c>
      <c r="N38">
        <f t="shared" si="5"/>
        <v>71668640.430000007</v>
      </c>
      <c r="O38">
        <f t="shared" si="2"/>
        <v>0.34320094993882388</v>
      </c>
    </row>
    <row r="39" spans="4:15" x14ac:dyDescent="0.3">
      <c r="D39" s="8">
        <v>0.8</v>
      </c>
      <c r="E39">
        <f t="shared" si="3"/>
        <v>91.060260622912836</v>
      </c>
      <c r="F39">
        <f t="shared" si="0"/>
        <v>0.52963109999999991</v>
      </c>
      <c r="H39" s="14">
        <f t="shared" si="1"/>
        <v>0.91060260622912836</v>
      </c>
      <c r="I39" s="8">
        <v>0.8</v>
      </c>
      <c r="J39">
        <f t="shared" si="4"/>
        <v>29991459.200000003</v>
      </c>
      <c r="K39">
        <f t="shared" si="6"/>
        <v>0.3389639011741471</v>
      </c>
      <c r="M39" s="8">
        <v>0.8</v>
      </c>
      <c r="N39">
        <f t="shared" si="5"/>
        <v>70783842.400000006</v>
      </c>
      <c r="O39">
        <f t="shared" si="2"/>
        <v>0.3389639011741471</v>
      </c>
    </row>
    <row r="40" spans="4:15" x14ac:dyDescent="0.3">
      <c r="D40" s="8">
        <v>0.79</v>
      </c>
      <c r="E40">
        <f t="shared" si="3"/>
        <v>89.922007365126419</v>
      </c>
      <c r="F40">
        <f t="shared" si="0"/>
        <v>0.5363352911392405</v>
      </c>
      <c r="H40" s="14">
        <f t="shared" si="1"/>
        <v>0.89922007365126422</v>
      </c>
      <c r="I40" s="8">
        <v>0.79</v>
      </c>
      <c r="J40">
        <f t="shared" si="4"/>
        <v>29616565.960000001</v>
      </c>
      <c r="K40">
        <f t="shared" si="6"/>
        <v>0.3347268524094702</v>
      </c>
      <c r="M40" s="8">
        <v>0.79</v>
      </c>
      <c r="N40">
        <f t="shared" si="5"/>
        <v>69899044.370000005</v>
      </c>
      <c r="O40">
        <f t="shared" si="2"/>
        <v>0.3347268524094702</v>
      </c>
    </row>
    <row r="41" spans="4:15" x14ac:dyDescent="0.3">
      <c r="D41" s="8">
        <v>0.78</v>
      </c>
      <c r="E41">
        <f t="shared" si="3"/>
        <v>88.783754107340002</v>
      </c>
      <c r="F41">
        <f t="shared" si="0"/>
        <v>0.54321138461538465</v>
      </c>
      <c r="H41" s="14">
        <f t="shared" si="1"/>
        <v>0.88783754107340007</v>
      </c>
      <c r="I41" s="8">
        <v>0.78</v>
      </c>
      <c r="J41">
        <f t="shared" si="4"/>
        <v>29241672.720000003</v>
      </c>
      <c r="K41">
        <f t="shared" si="6"/>
        <v>0.33048980364479341</v>
      </c>
      <c r="M41" s="8">
        <v>0.78</v>
      </c>
      <c r="N41">
        <f t="shared" si="5"/>
        <v>69014246.340000004</v>
      </c>
      <c r="O41">
        <f t="shared" si="2"/>
        <v>0.33048980364479341</v>
      </c>
    </row>
    <row r="42" spans="4:15" x14ac:dyDescent="0.3">
      <c r="D42" s="8">
        <v>0.77</v>
      </c>
      <c r="E42">
        <f t="shared" si="3"/>
        <v>87.645500849553599</v>
      </c>
      <c r="F42">
        <f t="shared" si="0"/>
        <v>0.55026607792207782</v>
      </c>
      <c r="H42" s="14">
        <f t="shared" si="1"/>
        <v>0.87645500849553604</v>
      </c>
      <c r="I42" s="8">
        <v>0.77</v>
      </c>
      <c r="J42">
        <f t="shared" si="4"/>
        <v>28866779.48</v>
      </c>
      <c r="K42">
        <f t="shared" si="6"/>
        <v>0.32625275488011657</v>
      </c>
      <c r="M42" s="8">
        <v>0.77</v>
      </c>
      <c r="N42">
        <f t="shared" si="5"/>
        <v>68129448.310000002</v>
      </c>
      <c r="O42">
        <f t="shared" si="2"/>
        <v>0.32625275488011657</v>
      </c>
    </row>
    <row r="43" spans="4:15" x14ac:dyDescent="0.3">
      <c r="D43" s="8">
        <v>0.76</v>
      </c>
      <c r="E43">
        <f t="shared" si="3"/>
        <v>86.507247591767182</v>
      </c>
      <c r="F43">
        <f t="shared" si="0"/>
        <v>0.5575064210526316</v>
      </c>
      <c r="H43" s="14">
        <f t="shared" si="1"/>
        <v>0.86507247591767178</v>
      </c>
      <c r="I43" s="8">
        <v>0.76</v>
      </c>
      <c r="J43">
        <f t="shared" si="4"/>
        <v>28491886.240000002</v>
      </c>
      <c r="K43">
        <f t="shared" si="6"/>
        <v>0.32201570611543973</v>
      </c>
      <c r="M43" s="8">
        <v>0.76</v>
      </c>
      <c r="N43">
        <f t="shared" si="5"/>
        <v>67244650.280000001</v>
      </c>
      <c r="O43">
        <f t="shared" si="2"/>
        <v>0.32201570611543973</v>
      </c>
    </row>
    <row r="44" spans="4:15" x14ac:dyDescent="0.3">
      <c r="D44" s="8">
        <v>0.75</v>
      </c>
      <c r="E44">
        <f t="shared" si="3"/>
        <v>85.368994333980766</v>
      </c>
      <c r="F44">
        <f t="shared" si="0"/>
        <v>0.56493983999999997</v>
      </c>
      <c r="H44" s="14">
        <f t="shared" si="1"/>
        <v>0.85368994333980763</v>
      </c>
      <c r="I44" s="8">
        <v>0.75</v>
      </c>
      <c r="J44">
        <f t="shared" si="4"/>
        <v>28116993</v>
      </c>
      <c r="K44">
        <f t="shared" si="6"/>
        <v>0.31777865735076288</v>
      </c>
      <c r="M44" s="8">
        <v>0.75</v>
      </c>
      <c r="N44">
        <f t="shared" si="5"/>
        <v>66359852.25</v>
      </c>
      <c r="O44">
        <f t="shared" si="2"/>
        <v>0.31777865735076288</v>
      </c>
    </row>
    <row r="45" spans="4:15" x14ac:dyDescent="0.3">
      <c r="D45" s="8">
        <v>0.74</v>
      </c>
      <c r="E45">
        <f t="shared" si="3"/>
        <v>84.230741076194363</v>
      </c>
      <c r="F45">
        <f t="shared" si="0"/>
        <v>0.57257416216216217</v>
      </c>
      <c r="H45" s="14">
        <f t="shared" si="1"/>
        <v>0.8423074107619436</v>
      </c>
      <c r="I45" s="8">
        <v>0.74</v>
      </c>
      <c r="J45">
        <f t="shared" si="4"/>
        <v>27742099.759999998</v>
      </c>
      <c r="K45">
        <f t="shared" si="6"/>
        <v>0.31354160858608598</v>
      </c>
      <c r="M45" s="8">
        <v>0.74</v>
      </c>
      <c r="N45">
        <f t="shared" si="5"/>
        <v>65475054.219999999</v>
      </c>
      <c r="O45">
        <f t="shared" si="2"/>
        <v>0.31354160858608598</v>
      </c>
    </row>
    <row r="46" spans="4:15" x14ac:dyDescent="0.3">
      <c r="D46" s="8">
        <v>0.73</v>
      </c>
      <c r="E46">
        <f t="shared" si="3"/>
        <v>83.092487818407946</v>
      </c>
      <c r="F46">
        <f t="shared" si="0"/>
        <v>0.58041764383561645</v>
      </c>
      <c r="H46" s="14">
        <f t="shared" si="1"/>
        <v>0.83092487818407945</v>
      </c>
      <c r="I46" s="8">
        <v>0.73</v>
      </c>
      <c r="J46">
        <f t="shared" si="4"/>
        <v>27367206.52</v>
      </c>
      <c r="K46">
        <f t="shared" si="6"/>
        <v>0.3093045598214092</v>
      </c>
      <c r="M46" s="8">
        <v>0.73</v>
      </c>
      <c r="N46">
        <f t="shared" si="5"/>
        <v>64590256.189999998</v>
      </c>
      <c r="O46">
        <f t="shared" si="2"/>
        <v>0.3093045598214092</v>
      </c>
    </row>
    <row r="47" spans="4:15" x14ac:dyDescent="0.3">
      <c r="D47" s="8">
        <v>0.72</v>
      </c>
      <c r="E47">
        <f t="shared" si="3"/>
        <v>81.954234560621543</v>
      </c>
      <c r="F47">
        <f t="shared" si="0"/>
        <v>0.58847899999999997</v>
      </c>
      <c r="H47" s="14">
        <f t="shared" si="1"/>
        <v>0.81954234560621542</v>
      </c>
      <c r="I47" s="8">
        <v>0.72</v>
      </c>
      <c r="J47">
        <f t="shared" si="4"/>
        <v>26992313.279999997</v>
      </c>
      <c r="K47">
        <f t="shared" si="6"/>
        <v>0.3050675110567323</v>
      </c>
      <c r="M47" s="8">
        <v>0.72</v>
      </c>
      <c r="N47">
        <f t="shared" si="5"/>
        <v>63705458.159999996</v>
      </c>
      <c r="O47">
        <f t="shared" si="2"/>
        <v>0.3050675110567323</v>
      </c>
    </row>
    <row r="48" spans="4:15" x14ac:dyDescent="0.3">
      <c r="D48" s="8">
        <v>0.71</v>
      </c>
      <c r="E48">
        <f t="shared" si="3"/>
        <v>80.815981302835127</v>
      </c>
      <c r="F48">
        <f t="shared" si="0"/>
        <v>0.59676743661971832</v>
      </c>
      <c r="H48" s="14">
        <f t="shared" si="1"/>
        <v>0.80815981302835127</v>
      </c>
      <c r="I48" s="8">
        <v>0.71</v>
      </c>
      <c r="J48">
        <f t="shared" si="4"/>
        <v>26617420.039999999</v>
      </c>
      <c r="K48">
        <f t="shared" si="6"/>
        <v>0.30083046229205551</v>
      </c>
      <c r="M48" s="8">
        <v>0.71</v>
      </c>
      <c r="N48">
        <f t="shared" si="5"/>
        <v>62820660.129999995</v>
      </c>
      <c r="O48">
        <f t="shared" si="2"/>
        <v>0.30083046229205551</v>
      </c>
    </row>
    <row r="49" spans="4:15" x14ac:dyDescent="0.3">
      <c r="D49" s="8">
        <v>0.7</v>
      </c>
      <c r="E49">
        <f t="shared" si="3"/>
        <v>79.67772804504871</v>
      </c>
      <c r="F49">
        <f t="shared" si="0"/>
        <v>0.60529268571428574</v>
      </c>
      <c r="H49" s="14">
        <f t="shared" si="1"/>
        <v>0.79677728045048712</v>
      </c>
      <c r="I49" s="8">
        <v>0.7</v>
      </c>
      <c r="J49">
        <f t="shared" si="4"/>
        <v>26242526.799999997</v>
      </c>
      <c r="K49">
        <f t="shared" si="6"/>
        <v>0.29659341352737861</v>
      </c>
      <c r="M49" s="8">
        <v>0.7</v>
      </c>
      <c r="N49">
        <f t="shared" si="5"/>
        <v>61935862.099999994</v>
      </c>
      <c r="O49">
        <f t="shared" si="2"/>
        <v>0.29659341352737861</v>
      </c>
    </row>
    <row r="50" spans="4:15" x14ac:dyDescent="0.3">
      <c r="D50" s="8">
        <v>0.69</v>
      </c>
      <c r="E50">
        <f t="shared" si="3"/>
        <v>78.539474787262307</v>
      </c>
      <c r="F50">
        <f t="shared" si="0"/>
        <v>0.61406504347826085</v>
      </c>
      <c r="H50" s="14">
        <f t="shared" si="1"/>
        <v>0.78539474787262309</v>
      </c>
      <c r="I50" s="8">
        <v>0.69</v>
      </c>
      <c r="J50">
        <f t="shared" si="4"/>
        <v>25867633.559999999</v>
      </c>
      <c r="K50">
        <f t="shared" si="6"/>
        <v>0.29235636476270183</v>
      </c>
      <c r="M50" s="8">
        <v>0.69</v>
      </c>
      <c r="N50">
        <f t="shared" si="5"/>
        <v>61051064.069999993</v>
      </c>
      <c r="O50">
        <f t="shared" si="2"/>
        <v>0.29235636476270183</v>
      </c>
    </row>
    <row r="51" spans="4:15" x14ac:dyDescent="0.3">
      <c r="D51" s="8">
        <v>0.68</v>
      </c>
      <c r="E51">
        <f t="shared" si="3"/>
        <v>77.401221529475905</v>
      </c>
      <c r="F51">
        <f t="shared" si="0"/>
        <v>0.62309541176470584</v>
      </c>
      <c r="H51" s="14">
        <f t="shared" si="1"/>
        <v>0.77401221529475905</v>
      </c>
      <c r="I51" s="8">
        <v>0.68</v>
      </c>
      <c r="J51">
        <f t="shared" si="4"/>
        <v>25492740.32</v>
      </c>
      <c r="K51">
        <f t="shared" si="6"/>
        <v>0.28811931599802498</v>
      </c>
      <c r="M51" s="8">
        <v>0.68</v>
      </c>
      <c r="N51">
        <f t="shared" si="5"/>
        <v>60166266.040000007</v>
      </c>
      <c r="O51">
        <f t="shared" si="2"/>
        <v>0.28811931599802498</v>
      </c>
    </row>
    <row r="52" spans="4:15" x14ac:dyDescent="0.3">
      <c r="D52" s="8">
        <v>0.67</v>
      </c>
      <c r="E52">
        <f t="shared" si="3"/>
        <v>76.262968271689488</v>
      </c>
      <c r="F52">
        <f t="shared" si="0"/>
        <v>0.63239534328358205</v>
      </c>
      <c r="H52" s="14">
        <f t="shared" si="1"/>
        <v>0.76262968271689491</v>
      </c>
      <c r="I52" s="8">
        <v>0.67</v>
      </c>
      <c r="J52">
        <f t="shared" si="4"/>
        <v>25117847.080000002</v>
      </c>
      <c r="K52">
        <f t="shared" si="6"/>
        <v>0.2838822672333482</v>
      </c>
      <c r="M52" s="8">
        <v>0.67</v>
      </c>
      <c r="N52">
        <f t="shared" si="5"/>
        <v>59281468.010000005</v>
      </c>
      <c r="O52">
        <f t="shared" si="2"/>
        <v>0.2838822672333482</v>
      </c>
    </row>
    <row r="53" spans="4:15" x14ac:dyDescent="0.3">
      <c r="D53" s="8">
        <v>0.66</v>
      </c>
      <c r="E53">
        <f t="shared" si="3"/>
        <v>75.124715013903085</v>
      </c>
      <c r="F53">
        <f t="shared" si="0"/>
        <v>0.64197709090909083</v>
      </c>
      <c r="H53" s="14">
        <f t="shared" si="1"/>
        <v>0.75124715013903087</v>
      </c>
      <c r="I53" s="8">
        <v>0.66</v>
      </c>
      <c r="J53">
        <f t="shared" si="4"/>
        <v>24742953.84</v>
      </c>
      <c r="K53">
        <f t="shared" si="6"/>
        <v>0.2796452184686713</v>
      </c>
      <c r="M53" s="8">
        <v>0.66</v>
      </c>
      <c r="N53">
        <f t="shared" si="5"/>
        <v>58396669.980000004</v>
      </c>
      <c r="O53">
        <f t="shared" si="2"/>
        <v>0.2796452184686713</v>
      </c>
    </row>
    <row r="54" spans="4:15" x14ac:dyDescent="0.3">
      <c r="D54" s="8">
        <v>0.65</v>
      </c>
      <c r="E54">
        <f t="shared" si="3"/>
        <v>73.986461756116668</v>
      </c>
      <c r="F54">
        <f t="shared" si="0"/>
        <v>0.65185366153846147</v>
      </c>
      <c r="H54" s="14">
        <f t="shared" si="1"/>
        <v>0.73986461756116673</v>
      </c>
      <c r="I54" s="8">
        <v>0.65</v>
      </c>
      <c r="J54">
        <f t="shared" si="4"/>
        <v>24368060.600000001</v>
      </c>
      <c r="K54">
        <f t="shared" si="6"/>
        <v>0.27540816970399451</v>
      </c>
      <c r="M54" s="8">
        <v>0.65</v>
      </c>
      <c r="N54">
        <f t="shared" si="5"/>
        <v>57511871.950000003</v>
      </c>
      <c r="O54">
        <f t="shared" si="2"/>
        <v>0.27540816970399451</v>
      </c>
    </row>
    <row r="55" spans="4:15" x14ac:dyDescent="0.3">
      <c r="D55" s="8">
        <v>0.64</v>
      </c>
      <c r="E55">
        <f t="shared" si="3"/>
        <v>72.848208498330266</v>
      </c>
      <c r="F55">
        <f t="shared" si="0"/>
        <v>0.66203887499999992</v>
      </c>
      <c r="H55" s="14">
        <f t="shared" si="1"/>
        <v>0.72848208498330269</v>
      </c>
      <c r="I55" s="8">
        <v>0.64</v>
      </c>
      <c r="J55">
        <f t="shared" si="4"/>
        <v>23993167.359999999</v>
      </c>
      <c r="K55">
        <f t="shared" si="6"/>
        <v>0.27117112093931761</v>
      </c>
      <c r="M55" s="8">
        <v>0.64</v>
      </c>
      <c r="N55">
        <f t="shared" si="5"/>
        <v>56627073.920000002</v>
      </c>
      <c r="O55">
        <f t="shared" si="2"/>
        <v>0.27117112093931761</v>
      </c>
    </row>
    <row r="56" spans="4:15" x14ac:dyDescent="0.3">
      <c r="D56" s="8">
        <v>0.63</v>
      </c>
      <c r="E56">
        <f t="shared" si="3"/>
        <v>71.709955240543849</v>
      </c>
      <c r="F56">
        <f t="shared" si="0"/>
        <v>0.67254742857142857</v>
      </c>
      <c r="H56" s="14">
        <f t="shared" si="1"/>
        <v>0.71709955240543843</v>
      </c>
      <c r="I56" s="8">
        <v>0.63</v>
      </c>
      <c r="J56">
        <f t="shared" si="4"/>
        <v>23618274.120000001</v>
      </c>
      <c r="K56">
        <f t="shared" si="6"/>
        <v>0.26693407217464082</v>
      </c>
      <c r="M56" s="8">
        <v>0.63</v>
      </c>
      <c r="N56">
        <f t="shared" si="5"/>
        <v>55742275.890000001</v>
      </c>
      <c r="O56">
        <f t="shared" si="2"/>
        <v>0.26693407217464082</v>
      </c>
    </row>
    <row r="57" spans="4:15" x14ac:dyDescent="0.3">
      <c r="D57" s="8">
        <v>0.62</v>
      </c>
      <c r="E57">
        <f t="shared" si="3"/>
        <v>70.571701982757432</v>
      </c>
      <c r="F57">
        <f t="shared" si="0"/>
        <v>0.68339496774193553</v>
      </c>
      <c r="H57" s="14">
        <f t="shared" si="1"/>
        <v>0.70571701982757429</v>
      </c>
      <c r="I57" s="8">
        <v>0.62</v>
      </c>
      <c r="J57">
        <f t="shared" si="4"/>
        <v>23243380.879999999</v>
      </c>
      <c r="K57">
        <f t="shared" si="6"/>
        <v>0.26269702340996398</v>
      </c>
      <c r="M57" s="8">
        <v>0.62</v>
      </c>
      <c r="N57">
        <f t="shared" si="5"/>
        <v>54857477.859999999</v>
      </c>
      <c r="O57">
        <f t="shared" si="2"/>
        <v>0.26269702340996398</v>
      </c>
    </row>
    <row r="58" spans="4:15" x14ac:dyDescent="0.3">
      <c r="D58" s="8">
        <v>0.61</v>
      </c>
      <c r="E58">
        <f t="shared" si="3"/>
        <v>69.433448724971029</v>
      </c>
      <c r="F58">
        <f t="shared" si="0"/>
        <v>0.69459816393442619</v>
      </c>
      <c r="H58" s="14">
        <f t="shared" si="1"/>
        <v>0.69433448724971025</v>
      </c>
      <c r="I58" s="8">
        <v>0.61</v>
      </c>
      <c r="J58">
        <f t="shared" si="4"/>
        <v>22868487.640000001</v>
      </c>
      <c r="K58">
        <f t="shared" si="6"/>
        <v>0.25845997464528714</v>
      </c>
      <c r="M58" s="8">
        <v>0.61</v>
      </c>
      <c r="N58">
        <f t="shared" si="5"/>
        <v>53972679.829999998</v>
      </c>
      <c r="O58">
        <f t="shared" si="2"/>
        <v>0.25845997464528714</v>
      </c>
    </row>
    <row r="59" spans="4:15" x14ac:dyDescent="0.3">
      <c r="D59" s="8">
        <v>0.6</v>
      </c>
      <c r="E59">
        <f t="shared" si="3"/>
        <v>68.295195467184612</v>
      </c>
      <c r="F59">
        <f t="shared" si="0"/>
        <v>0.70617479999999999</v>
      </c>
      <c r="H59" s="14">
        <f t="shared" si="1"/>
        <v>0.68295195467184611</v>
      </c>
      <c r="I59" s="8">
        <v>0.6</v>
      </c>
      <c r="J59">
        <f t="shared" si="4"/>
        <v>22493594.399999999</v>
      </c>
      <c r="K59">
        <f t="shared" si="6"/>
        <v>0.2542229258806103</v>
      </c>
      <c r="M59" s="8">
        <v>0.6</v>
      </c>
      <c r="N59">
        <f t="shared" si="5"/>
        <v>53087881.799999997</v>
      </c>
      <c r="O59">
        <f t="shared" si="2"/>
        <v>0.2542229258806103</v>
      </c>
    </row>
    <row r="60" spans="4:15" x14ac:dyDescent="0.3">
      <c r="D60" s="8">
        <v>0.59</v>
      </c>
      <c r="E60">
        <f t="shared" si="3"/>
        <v>67.15694220939821</v>
      </c>
      <c r="F60">
        <f t="shared" si="0"/>
        <v>0.71814386440677958</v>
      </c>
      <c r="H60" s="14">
        <f t="shared" si="1"/>
        <v>0.67156942209398207</v>
      </c>
      <c r="I60" s="8">
        <v>0.59</v>
      </c>
      <c r="J60">
        <f t="shared" si="4"/>
        <v>22118701.16</v>
      </c>
      <c r="K60">
        <f t="shared" si="6"/>
        <v>0.24998587711593345</v>
      </c>
      <c r="M60" s="8">
        <v>0.59</v>
      </c>
      <c r="N60">
        <f t="shared" si="5"/>
        <v>52203083.769999996</v>
      </c>
      <c r="O60">
        <f t="shared" si="2"/>
        <v>0.24998587711593345</v>
      </c>
    </row>
    <row r="61" spans="4:15" x14ac:dyDescent="0.3">
      <c r="D61" s="8">
        <v>0.57999999999999996</v>
      </c>
      <c r="E61">
        <f t="shared" si="3"/>
        <v>66.018688951611793</v>
      </c>
      <c r="F61">
        <f t="shared" si="0"/>
        <v>0.73052565517241386</v>
      </c>
      <c r="H61" s="14">
        <f t="shared" si="1"/>
        <v>0.66018688951611793</v>
      </c>
      <c r="I61" s="8">
        <v>0.57999999999999996</v>
      </c>
      <c r="J61">
        <f t="shared" si="4"/>
        <v>21743807.919999998</v>
      </c>
      <c r="K61">
        <f t="shared" si="6"/>
        <v>0.24574882835125658</v>
      </c>
      <c r="M61" s="8">
        <v>0.57999999999999996</v>
      </c>
      <c r="N61">
        <f t="shared" si="5"/>
        <v>51318285.739999995</v>
      </c>
      <c r="O61">
        <f t="shared" si="2"/>
        <v>0.24574882835125658</v>
      </c>
    </row>
    <row r="62" spans="4:15" x14ac:dyDescent="0.3">
      <c r="D62" s="8">
        <v>0.56999999999999995</v>
      </c>
      <c r="E62">
        <f t="shared" si="3"/>
        <v>64.880435693825376</v>
      </c>
      <c r="F62">
        <f t="shared" si="0"/>
        <v>0.7433418947368422</v>
      </c>
      <c r="H62" s="14">
        <f t="shared" si="1"/>
        <v>0.64880435693825378</v>
      </c>
      <c r="I62" s="8">
        <v>0.56999999999999995</v>
      </c>
      <c r="J62">
        <f t="shared" si="4"/>
        <v>21368914.68</v>
      </c>
      <c r="K62">
        <f t="shared" si="6"/>
        <v>0.24151177958657977</v>
      </c>
      <c r="M62" s="8">
        <v>0.56999999999999995</v>
      </c>
      <c r="N62">
        <f t="shared" si="5"/>
        <v>50433487.709999993</v>
      </c>
      <c r="O62">
        <f t="shared" si="2"/>
        <v>0.24151177958657977</v>
      </c>
    </row>
    <row r="63" spans="4:15" x14ac:dyDescent="0.3">
      <c r="D63" s="8">
        <v>0.56000000000000005</v>
      </c>
      <c r="E63">
        <f t="shared" si="3"/>
        <v>63.742182436038981</v>
      </c>
      <c r="F63">
        <f t="shared" si="0"/>
        <v>0.75661585714285706</v>
      </c>
      <c r="H63" s="14">
        <f t="shared" si="1"/>
        <v>0.63742182436038985</v>
      </c>
      <c r="I63" s="8">
        <v>0.56000000000000005</v>
      </c>
      <c r="J63">
        <f t="shared" si="4"/>
        <v>20994021.440000001</v>
      </c>
      <c r="K63">
        <f t="shared" si="6"/>
        <v>0.23727473082190295</v>
      </c>
      <c r="M63" s="8">
        <v>0.56000000000000005</v>
      </c>
      <c r="N63">
        <f t="shared" si="5"/>
        <v>49548689.680000007</v>
      </c>
      <c r="O63">
        <f t="shared" si="2"/>
        <v>0.23727473082190295</v>
      </c>
    </row>
    <row r="64" spans="4:15" x14ac:dyDescent="0.3">
      <c r="D64" s="8">
        <v>0.55000000000000004</v>
      </c>
      <c r="E64">
        <f t="shared" si="3"/>
        <v>62.603929178252571</v>
      </c>
      <c r="F64">
        <f t="shared" si="0"/>
        <v>0.77037250909090904</v>
      </c>
      <c r="H64" s="14">
        <f t="shared" si="1"/>
        <v>0.62603929178252571</v>
      </c>
      <c r="I64" s="8">
        <v>0.55000000000000004</v>
      </c>
      <c r="J64">
        <f t="shared" si="4"/>
        <v>20619128.200000003</v>
      </c>
      <c r="K64">
        <f t="shared" si="6"/>
        <v>0.23303768205722614</v>
      </c>
      <c r="M64" s="8">
        <v>0.55000000000000004</v>
      </c>
      <c r="N64">
        <f t="shared" si="5"/>
        <v>48663891.650000006</v>
      </c>
      <c r="O64">
        <f t="shared" si="2"/>
        <v>0.23303768205722614</v>
      </c>
    </row>
    <row r="65" spans="4:15" x14ac:dyDescent="0.3">
      <c r="D65" s="8">
        <v>0.54</v>
      </c>
      <c r="E65">
        <f t="shared" si="3"/>
        <v>61.465675920466161</v>
      </c>
      <c r="F65">
        <f t="shared" si="0"/>
        <v>0.7846386666666666</v>
      </c>
      <c r="H65" s="14">
        <f t="shared" si="1"/>
        <v>0.61465675920466156</v>
      </c>
      <c r="I65" s="8">
        <v>0.54</v>
      </c>
      <c r="J65">
        <f t="shared" si="4"/>
        <v>20244234.960000001</v>
      </c>
      <c r="K65">
        <f t="shared" si="6"/>
        <v>0.22880063329254927</v>
      </c>
      <c r="M65" s="8">
        <v>0.54</v>
      </c>
      <c r="N65">
        <f t="shared" si="5"/>
        <v>47779093.620000005</v>
      </c>
      <c r="O65">
        <f t="shared" si="2"/>
        <v>0.22880063329254927</v>
      </c>
    </row>
    <row r="66" spans="4:15" x14ac:dyDescent="0.3">
      <c r="D66" s="8">
        <v>0.53</v>
      </c>
      <c r="E66">
        <f t="shared" si="3"/>
        <v>60.327422662679751</v>
      </c>
      <c r="F66">
        <f t="shared" si="0"/>
        <v>0.79944316981132069</v>
      </c>
      <c r="H66" s="14">
        <f t="shared" si="1"/>
        <v>0.60327422662679753</v>
      </c>
      <c r="I66" s="8">
        <v>0.53</v>
      </c>
      <c r="J66">
        <f t="shared" si="4"/>
        <v>19869341.720000003</v>
      </c>
      <c r="K66">
        <f t="shared" si="6"/>
        <v>0.22456358452787245</v>
      </c>
      <c r="M66" s="8">
        <v>0.53</v>
      </c>
      <c r="N66">
        <f t="shared" si="5"/>
        <v>46894295.590000004</v>
      </c>
      <c r="O66">
        <f t="shared" si="2"/>
        <v>0.22456358452787245</v>
      </c>
    </row>
    <row r="67" spans="4:15" x14ac:dyDescent="0.3">
      <c r="D67" s="8">
        <v>0.52</v>
      </c>
      <c r="E67">
        <f t="shared" si="3"/>
        <v>59.189169404893335</v>
      </c>
      <c r="F67">
        <f t="shared" si="0"/>
        <v>0.81481707692307692</v>
      </c>
      <c r="H67" s="14">
        <f t="shared" si="1"/>
        <v>0.59189169404893338</v>
      </c>
      <c r="I67" s="8">
        <v>0.52</v>
      </c>
      <c r="J67">
        <f t="shared" si="4"/>
        <v>19494448.48</v>
      </c>
      <c r="K67">
        <f t="shared" si="6"/>
        <v>0.22032653576319558</v>
      </c>
      <c r="M67" s="8">
        <v>0.52</v>
      </c>
      <c r="N67">
        <f t="shared" si="5"/>
        <v>46009497.560000002</v>
      </c>
      <c r="O67">
        <f t="shared" si="2"/>
        <v>0.22032653576319558</v>
      </c>
    </row>
    <row r="68" spans="4:15" x14ac:dyDescent="0.3">
      <c r="D68" s="8">
        <v>0.51</v>
      </c>
      <c r="E68">
        <f t="shared" si="3"/>
        <v>58.050916147106925</v>
      </c>
      <c r="F68">
        <f t="shared" si="0"/>
        <v>0.83079388235294116</v>
      </c>
      <c r="H68" s="14">
        <f t="shared" si="1"/>
        <v>0.58050916147106923</v>
      </c>
      <c r="I68" s="8">
        <v>0.51</v>
      </c>
      <c r="J68">
        <f t="shared" si="4"/>
        <v>19119555.240000002</v>
      </c>
      <c r="K68">
        <f t="shared" si="6"/>
        <v>0.21608948699851876</v>
      </c>
      <c r="M68" s="8">
        <v>0.51</v>
      </c>
      <c r="N68">
        <f t="shared" si="5"/>
        <v>45124699.530000001</v>
      </c>
      <c r="O68">
        <f t="shared" si="2"/>
        <v>0.21608948699851876</v>
      </c>
    </row>
    <row r="69" spans="4:15" x14ac:dyDescent="0.3">
      <c r="D69" s="8">
        <v>0.5</v>
      </c>
      <c r="E69">
        <f t="shared" si="3"/>
        <v>56.912662889320515</v>
      </c>
      <c r="F69">
        <f t="shared" si="0"/>
        <v>0.84740976000000001</v>
      </c>
      <c r="H69" s="14">
        <f t="shared" si="1"/>
        <v>0.5691266288932052</v>
      </c>
      <c r="I69" s="8">
        <v>0.5</v>
      </c>
      <c r="J69">
        <f t="shared" si="4"/>
        <v>18744662</v>
      </c>
      <c r="K69">
        <f t="shared" si="6"/>
        <v>0.21185243823384192</v>
      </c>
      <c r="M69" s="8">
        <v>0.5</v>
      </c>
      <c r="N69">
        <f t="shared" si="5"/>
        <v>44239901.5</v>
      </c>
      <c r="O69">
        <f t="shared" si="2"/>
        <v>0.21185243823384192</v>
      </c>
    </row>
    <row r="70" spans="4:15" x14ac:dyDescent="0.3">
      <c r="D70" s="8">
        <v>0.49</v>
      </c>
      <c r="E70">
        <f t="shared" si="3"/>
        <v>55.774409631534105</v>
      </c>
      <c r="F70">
        <f t="shared" si="0"/>
        <v>0.86470383673469386</v>
      </c>
      <c r="H70" s="14">
        <f t="shared" si="1"/>
        <v>0.55774409631534105</v>
      </c>
      <c r="I70" s="8">
        <v>0.49</v>
      </c>
      <c r="J70">
        <f t="shared" si="4"/>
        <v>18369768.759999998</v>
      </c>
      <c r="K70">
        <f t="shared" si="6"/>
        <v>0.20761538946916505</v>
      </c>
      <c r="M70" s="8">
        <v>0.49</v>
      </c>
      <c r="N70">
        <f t="shared" si="5"/>
        <v>43355103.469999999</v>
      </c>
      <c r="O70">
        <f t="shared" si="2"/>
        <v>0.20761538946916505</v>
      </c>
    </row>
    <row r="71" spans="4:15" x14ac:dyDescent="0.3">
      <c r="D71" s="8">
        <v>0.48</v>
      </c>
      <c r="E71">
        <f t="shared" si="3"/>
        <v>54.636156373747696</v>
      </c>
      <c r="F71">
        <f t="shared" si="0"/>
        <v>0.88271849999999996</v>
      </c>
      <c r="H71" s="14">
        <f t="shared" si="1"/>
        <v>0.54636156373747691</v>
      </c>
      <c r="I71" s="8">
        <v>0.48</v>
      </c>
      <c r="J71">
        <f t="shared" si="4"/>
        <v>17994875.52</v>
      </c>
      <c r="K71">
        <f t="shared" si="6"/>
        <v>0.20337834070448824</v>
      </c>
      <c r="M71" s="8">
        <v>0.48</v>
      </c>
      <c r="N71">
        <f t="shared" si="5"/>
        <v>42470305.439999998</v>
      </c>
      <c r="O71">
        <f t="shared" si="2"/>
        <v>0.20337834070448824</v>
      </c>
    </row>
    <row r="72" spans="4:15" x14ac:dyDescent="0.3">
      <c r="D72" s="8">
        <v>0.47</v>
      </c>
      <c r="E72">
        <f t="shared" si="3"/>
        <v>53.497903115961279</v>
      </c>
      <c r="F72">
        <f t="shared" si="0"/>
        <v>0.90149974468085114</v>
      </c>
      <c r="H72" s="14">
        <f t="shared" si="1"/>
        <v>0.53497903115961276</v>
      </c>
      <c r="I72" s="8">
        <v>0.47</v>
      </c>
      <c r="J72">
        <f t="shared" si="4"/>
        <v>17619982.279999997</v>
      </c>
      <c r="K72">
        <f t="shared" si="6"/>
        <v>0.19914129193981137</v>
      </c>
      <c r="M72" s="8">
        <v>0.47</v>
      </c>
      <c r="N72">
        <f t="shared" si="5"/>
        <v>41585507.409999996</v>
      </c>
      <c r="O72">
        <f t="shared" si="2"/>
        <v>0.19914129193981137</v>
      </c>
    </row>
    <row r="73" spans="4:15" x14ac:dyDescent="0.3">
      <c r="D73" s="8">
        <v>0.46</v>
      </c>
      <c r="E73">
        <f t="shared" si="3"/>
        <v>52.359649858174876</v>
      </c>
      <c r="F73">
        <f t="shared" si="0"/>
        <v>0.92109756521739117</v>
      </c>
      <c r="H73" s="14">
        <f t="shared" si="1"/>
        <v>0.52359649858174873</v>
      </c>
      <c r="I73" s="8">
        <v>0.46</v>
      </c>
      <c r="J73">
        <f t="shared" si="4"/>
        <v>17245089.039999999</v>
      </c>
      <c r="K73">
        <f t="shared" si="6"/>
        <v>0.19490424317513455</v>
      </c>
      <c r="M73" s="8">
        <v>0.46</v>
      </c>
      <c r="N73">
        <f t="shared" si="5"/>
        <v>40700709.380000003</v>
      </c>
      <c r="O73">
        <f t="shared" si="2"/>
        <v>0.19490424317513455</v>
      </c>
    </row>
    <row r="74" spans="4:15" x14ac:dyDescent="0.3">
      <c r="D74" s="8">
        <v>0.45</v>
      </c>
      <c r="E74">
        <f t="shared" si="3"/>
        <v>51.221396600388466</v>
      </c>
      <c r="F74">
        <f t="shared" si="0"/>
        <v>0.94156639999999991</v>
      </c>
      <c r="H74" s="14">
        <f t="shared" si="1"/>
        <v>0.51221396600388469</v>
      </c>
      <c r="I74" s="8">
        <v>0.45</v>
      </c>
      <c r="J74">
        <f t="shared" si="4"/>
        <v>16870195.800000001</v>
      </c>
      <c r="K74">
        <f t="shared" si="6"/>
        <v>0.19066719441045774</v>
      </c>
      <c r="M74" s="8">
        <v>0.45</v>
      </c>
      <c r="N74">
        <f t="shared" si="5"/>
        <v>39815911.350000001</v>
      </c>
      <c r="O74">
        <f t="shared" si="2"/>
        <v>0.19066719441045774</v>
      </c>
    </row>
    <row r="75" spans="4:15" x14ac:dyDescent="0.3">
      <c r="D75" s="8">
        <v>0.44</v>
      </c>
      <c r="E75">
        <f t="shared" si="3"/>
        <v>50.083143342602057</v>
      </c>
      <c r="F75">
        <f t="shared" si="0"/>
        <v>0.9629656363636363</v>
      </c>
      <c r="H75" s="14">
        <f t="shared" si="1"/>
        <v>0.50083143342602054</v>
      </c>
      <c r="I75" s="8">
        <v>0.44</v>
      </c>
      <c r="J75">
        <f t="shared" si="4"/>
        <v>16495302.560000001</v>
      </c>
      <c r="K75">
        <f t="shared" si="6"/>
        <v>0.18643014564578089</v>
      </c>
      <c r="M75" s="8">
        <v>0.44</v>
      </c>
      <c r="N75">
        <f t="shared" si="5"/>
        <v>38931113.32</v>
      </c>
      <c r="O75">
        <f t="shared" si="2"/>
        <v>0.18643014564578089</v>
      </c>
    </row>
    <row r="76" spans="4:15" x14ac:dyDescent="0.3">
      <c r="D76" s="8">
        <v>0.43</v>
      </c>
      <c r="E76">
        <f t="shared" si="3"/>
        <v>48.94489008481564</v>
      </c>
      <c r="F76">
        <f t="shared" si="0"/>
        <v>0.98536018604651165</v>
      </c>
      <c r="H76" s="14">
        <f t="shared" si="1"/>
        <v>0.4894489008481564</v>
      </c>
      <c r="I76" s="8">
        <v>0.43</v>
      </c>
      <c r="J76">
        <f t="shared" si="4"/>
        <v>16120409.32</v>
      </c>
      <c r="K76">
        <f t="shared" si="6"/>
        <v>0.18219309688110405</v>
      </c>
      <c r="M76" s="8">
        <v>0.43</v>
      </c>
      <c r="N76">
        <f t="shared" si="5"/>
        <v>38046315.289999999</v>
      </c>
      <c r="O76">
        <f t="shared" si="2"/>
        <v>0.18219309688110405</v>
      </c>
    </row>
    <row r="77" spans="4:15" x14ac:dyDescent="0.3">
      <c r="D77" s="8">
        <v>0.41999999999999899</v>
      </c>
      <c r="E77">
        <f t="shared" si="3"/>
        <v>47.806636827029116</v>
      </c>
      <c r="F77">
        <f t="shared" si="0"/>
        <v>1.0088211428571452</v>
      </c>
      <c r="H77" s="14">
        <f t="shared" si="1"/>
        <v>0.47806636827029114</v>
      </c>
      <c r="I77" s="8">
        <v>0.41999999999999899</v>
      </c>
      <c r="J77">
        <f t="shared" si="4"/>
        <v>15745516.079999963</v>
      </c>
      <c r="K77">
        <f t="shared" si="6"/>
        <v>0.17795604811642679</v>
      </c>
      <c r="M77" s="8">
        <v>0.41999999999999899</v>
      </c>
      <c r="N77">
        <f t="shared" si="5"/>
        <v>37161517.259999909</v>
      </c>
      <c r="O77">
        <f t="shared" si="2"/>
        <v>0.17795604811642679</v>
      </c>
    </row>
    <row r="78" spans="4:15" x14ac:dyDescent="0.3">
      <c r="D78" s="8">
        <v>0.40999999999999898</v>
      </c>
      <c r="E78">
        <f t="shared" si="3"/>
        <v>46.668383569242707</v>
      </c>
      <c r="F78">
        <f t="shared" si="0"/>
        <v>1.0334265365853683</v>
      </c>
      <c r="H78" s="14">
        <f t="shared" si="1"/>
        <v>0.46668383569242705</v>
      </c>
      <c r="I78" s="8">
        <v>0.40999999999999898</v>
      </c>
      <c r="J78">
        <f t="shared" si="4"/>
        <v>15370622.839999961</v>
      </c>
      <c r="K78">
        <f t="shared" si="6"/>
        <v>0.17371899935174992</v>
      </c>
      <c r="M78" s="8">
        <v>0.40999999999999898</v>
      </c>
      <c r="N78">
        <f t="shared" si="5"/>
        <v>36276719.229999907</v>
      </c>
      <c r="O78">
        <f t="shared" si="2"/>
        <v>0.17371899935174992</v>
      </c>
    </row>
    <row r="79" spans="4:15" x14ac:dyDescent="0.3">
      <c r="D79" s="8">
        <v>0.39999999999999902</v>
      </c>
      <c r="E79">
        <f t="shared" si="3"/>
        <v>45.530130311456304</v>
      </c>
      <c r="F79">
        <f t="shared" si="0"/>
        <v>1.0592622000000025</v>
      </c>
      <c r="H79" s="14">
        <f t="shared" si="1"/>
        <v>0.45530130311456302</v>
      </c>
      <c r="I79" s="8">
        <v>0.39999999999999902</v>
      </c>
      <c r="J79">
        <f t="shared" si="4"/>
        <v>14995729.599999964</v>
      </c>
      <c r="K79">
        <f t="shared" si="6"/>
        <v>0.16948195058707313</v>
      </c>
      <c r="M79" s="8">
        <v>0.39999999999999902</v>
      </c>
      <c r="N79">
        <f t="shared" si="5"/>
        <v>35391921.199999914</v>
      </c>
      <c r="O79">
        <f t="shared" si="2"/>
        <v>0.16948195058707313</v>
      </c>
    </row>
    <row r="80" spans="4:15" x14ac:dyDescent="0.3">
      <c r="D80" s="8">
        <v>0.38999999999999901</v>
      </c>
      <c r="E80">
        <f t="shared" si="3"/>
        <v>44.391877053669887</v>
      </c>
      <c r="F80">
        <f t="shared" si="0"/>
        <v>1.086422769230772</v>
      </c>
      <c r="H80" s="14">
        <f t="shared" si="1"/>
        <v>0.44391877053669887</v>
      </c>
      <c r="I80" s="8">
        <v>0.38999999999999901</v>
      </c>
      <c r="J80">
        <f t="shared" si="4"/>
        <v>14620836.359999962</v>
      </c>
      <c r="K80">
        <f t="shared" si="6"/>
        <v>0.16524490182239626</v>
      </c>
      <c r="M80" s="8">
        <v>0.38999999999999901</v>
      </c>
      <c r="N80">
        <f t="shared" si="5"/>
        <v>34507123.169999912</v>
      </c>
      <c r="O80">
        <f t="shared" si="2"/>
        <v>0.16524490182239626</v>
      </c>
    </row>
    <row r="81" spans="4:15" x14ac:dyDescent="0.3">
      <c r="D81" s="8">
        <v>0.37999999999999901</v>
      </c>
      <c r="E81">
        <f t="shared" si="3"/>
        <v>43.253623795883477</v>
      </c>
      <c r="F81">
        <f t="shared" si="0"/>
        <v>1.1150128421052661</v>
      </c>
      <c r="H81" s="14">
        <f t="shared" si="1"/>
        <v>0.43253623795883478</v>
      </c>
      <c r="I81" s="8">
        <v>0.37999999999999901</v>
      </c>
      <c r="J81">
        <f t="shared" si="4"/>
        <v>14245943.119999962</v>
      </c>
      <c r="K81">
        <f t="shared" si="6"/>
        <v>0.16100785305771942</v>
      </c>
      <c r="M81" s="8">
        <v>0.37999999999999901</v>
      </c>
      <c r="N81">
        <f t="shared" si="5"/>
        <v>33622325.139999911</v>
      </c>
      <c r="O81">
        <f t="shared" si="2"/>
        <v>0.16100785305771942</v>
      </c>
    </row>
    <row r="82" spans="4:15" x14ac:dyDescent="0.3">
      <c r="D82" s="8">
        <v>0.369999999999999</v>
      </c>
      <c r="E82">
        <f t="shared" si="3"/>
        <v>42.115370538097068</v>
      </c>
      <c r="F82">
        <f t="shared" si="0"/>
        <v>1.1451483243243274</v>
      </c>
      <c r="H82" s="14">
        <f t="shared" si="1"/>
        <v>0.42115370538097069</v>
      </c>
      <c r="I82" s="8">
        <v>0.369999999999999</v>
      </c>
      <c r="J82">
        <f t="shared" si="4"/>
        <v>13871049.879999962</v>
      </c>
      <c r="K82">
        <f t="shared" si="6"/>
        <v>0.15677080429304258</v>
      </c>
      <c r="M82" s="8">
        <v>0.369999999999999</v>
      </c>
      <c r="N82">
        <f t="shared" si="5"/>
        <v>32737527.10999991</v>
      </c>
      <c r="O82">
        <f t="shared" si="2"/>
        <v>0.15677080429304258</v>
      </c>
    </row>
    <row r="83" spans="4:15" x14ac:dyDescent="0.3">
      <c r="D83" s="8">
        <v>0.35999999999999899</v>
      </c>
      <c r="E83">
        <f t="shared" si="3"/>
        <v>40.977117280310658</v>
      </c>
      <c r="F83">
        <f t="shared" si="0"/>
        <v>1.1769580000000033</v>
      </c>
      <c r="H83" s="14">
        <f t="shared" si="1"/>
        <v>0.4097711728031066</v>
      </c>
      <c r="I83" s="8">
        <v>0.35999999999999899</v>
      </c>
      <c r="J83">
        <f t="shared" si="4"/>
        <v>13496156.639999961</v>
      </c>
      <c r="K83">
        <f t="shared" si="6"/>
        <v>0.15253375552836573</v>
      </c>
      <c r="M83" s="8">
        <v>0.35999999999999899</v>
      </c>
      <c r="N83">
        <f t="shared" si="5"/>
        <v>31852729.079999909</v>
      </c>
      <c r="O83">
        <f t="shared" si="2"/>
        <v>0.15253375552836573</v>
      </c>
    </row>
    <row r="84" spans="4:15" x14ac:dyDescent="0.3">
      <c r="D84" s="8">
        <v>0.34999999999999898</v>
      </c>
      <c r="E84">
        <f t="shared" si="3"/>
        <v>39.838864022524241</v>
      </c>
      <c r="F84">
        <f t="shared" ref="F84:F119" si="7">($E$18*100)/E84</f>
        <v>1.210585371428575</v>
      </c>
      <c r="H84" s="14">
        <f t="shared" ref="H84:H119" si="8">(E84/100)</f>
        <v>0.3983886402252424</v>
      </c>
      <c r="I84" s="8">
        <v>0.34999999999999898</v>
      </c>
      <c r="J84">
        <f t="shared" si="4"/>
        <v>13121263.399999961</v>
      </c>
      <c r="K84">
        <f t="shared" si="6"/>
        <v>0.14829670676368889</v>
      </c>
      <c r="M84" s="8">
        <v>0.34999999999999898</v>
      </c>
      <c r="N84">
        <f t="shared" si="5"/>
        <v>30967931.049999911</v>
      </c>
      <c r="O84">
        <f t="shared" ref="O84:O118" si="9">J84/$N$19</f>
        <v>0.14829670676368889</v>
      </c>
    </row>
    <row r="85" spans="4:15" x14ac:dyDescent="0.3">
      <c r="D85" s="8">
        <v>0.34</v>
      </c>
      <c r="E85">
        <f t="shared" ref="E85:E118" si="10">D85*$E$19</f>
        <v>38.700610764737952</v>
      </c>
      <c r="F85">
        <f t="shared" si="7"/>
        <v>1.2461908235294117</v>
      </c>
      <c r="H85" s="14">
        <f t="shared" si="8"/>
        <v>0.38700610764737953</v>
      </c>
      <c r="I85" s="8">
        <v>0.34</v>
      </c>
      <c r="J85">
        <f t="shared" ref="J85:J118" si="11">I85*$J$19</f>
        <v>12746370.16</v>
      </c>
      <c r="K85">
        <f t="shared" ref="K85:K118" si="12">J85/$H$18</f>
        <v>0.14405965799901249</v>
      </c>
      <c r="M85" s="8">
        <v>0.34</v>
      </c>
      <c r="N85">
        <f t="shared" ref="N85:N118" si="13">M85*$H$18</f>
        <v>30083133.020000003</v>
      </c>
      <c r="O85">
        <f t="shared" si="9"/>
        <v>0.14405965799901249</v>
      </c>
    </row>
    <row r="86" spans="4:15" x14ac:dyDescent="0.3">
      <c r="D86" s="8">
        <v>0.33</v>
      </c>
      <c r="E86">
        <f t="shared" si="10"/>
        <v>37.562357506951543</v>
      </c>
      <c r="F86">
        <f t="shared" si="7"/>
        <v>1.2839541818181817</v>
      </c>
      <c r="H86" s="14">
        <f t="shared" si="8"/>
        <v>0.37562357506951544</v>
      </c>
      <c r="I86" s="8">
        <v>0.33</v>
      </c>
      <c r="J86">
        <f t="shared" si="11"/>
        <v>12371476.92</v>
      </c>
      <c r="K86">
        <f t="shared" si="12"/>
        <v>0.13982260923433565</v>
      </c>
      <c r="M86" s="8">
        <v>0.33</v>
      </c>
      <c r="N86">
        <f t="shared" si="13"/>
        <v>29198334.990000002</v>
      </c>
      <c r="O86">
        <f t="shared" si="9"/>
        <v>0.13982260923433565</v>
      </c>
    </row>
    <row r="87" spans="4:15" x14ac:dyDescent="0.3">
      <c r="D87" s="8">
        <v>0.32</v>
      </c>
      <c r="E87">
        <f t="shared" si="10"/>
        <v>36.424104249165133</v>
      </c>
      <c r="F87">
        <f t="shared" si="7"/>
        <v>1.3240777499999998</v>
      </c>
      <c r="H87" s="14">
        <f t="shared" si="8"/>
        <v>0.36424104249165135</v>
      </c>
      <c r="I87" s="8">
        <v>0.32</v>
      </c>
      <c r="J87">
        <f t="shared" si="11"/>
        <v>11996583.68</v>
      </c>
      <c r="K87">
        <f t="shared" si="12"/>
        <v>0.13558556046965881</v>
      </c>
      <c r="M87" s="8">
        <v>0.32</v>
      </c>
      <c r="N87">
        <f t="shared" si="13"/>
        <v>28313536.960000001</v>
      </c>
      <c r="O87">
        <f t="shared" si="9"/>
        <v>0.13558556046965881</v>
      </c>
    </row>
    <row r="88" spans="4:15" x14ac:dyDescent="0.3">
      <c r="D88" s="8">
        <v>0.31</v>
      </c>
      <c r="E88">
        <f t="shared" si="10"/>
        <v>35.285850991378716</v>
      </c>
      <c r="F88">
        <f t="shared" si="7"/>
        <v>1.3667899354838711</v>
      </c>
      <c r="H88" s="14">
        <f t="shared" si="8"/>
        <v>0.35285850991378714</v>
      </c>
      <c r="I88" s="8">
        <v>0.31</v>
      </c>
      <c r="J88">
        <f t="shared" si="11"/>
        <v>11621690.439999999</v>
      </c>
      <c r="K88">
        <f t="shared" si="12"/>
        <v>0.13134851170498199</v>
      </c>
      <c r="M88" s="8">
        <v>0.31</v>
      </c>
      <c r="N88">
        <f t="shared" si="13"/>
        <v>27428738.93</v>
      </c>
      <c r="O88">
        <f t="shared" si="9"/>
        <v>0.13134851170498199</v>
      </c>
    </row>
    <row r="89" spans="4:15" x14ac:dyDescent="0.3">
      <c r="D89" s="8">
        <v>0.3</v>
      </c>
      <c r="E89">
        <f t="shared" si="10"/>
        <v>34.147597733592306</v>
      </c>
      <c r="F89">
        <f t="shared" si="7"/>
        <v>1.4123496</v>
      </c>
      <c r="H89" s="14">
        <f t="shared" si="8"/>
        <v>0.34147597733592305</v>
      </c>
      <c r="I89" s="8">
        <v>0.3</v>
      </c>
      <c r="J89">
        <f t="shared" si="11"/>
        <v>11246797.199999999</v>
      </c>
      <c r="K89">
        <f t="shared" si="12"/>
        <v>0.12711146294030515</v>
      </c>
      <c r="M89" s="8">
        <v>0.3</v>
      </c>
      <c r="N89">
        <f t="shared" si="13"/>
        <v>26543940.899999999</v>
      </c>
      <c r="O89">
        <f t="shared" si="9"/>
        <v>0.12711146294030515</v>
      </c>
    </row>
    <row r="90" spans="4:15" x14ac:dyDescent="0.3">
      <c r="D90" s="8">
        <v>0.28999999999999998</v>
      </c>
      <c r="E90">
        <f t="shared" si="10"/>
        <v>33.009344475805896</v>
      </c>
      <c r="F90">
        <f t="shared" si="7"/>
        <v>1.4610513103448277</v>
      </c>
      <c r="H90" s="14">
        <f t="shared" si="8"/>
        <v>0.33009344475805896</v>
      </c>
      <c r="I90" s="8">
        <v>0.28999999999999998</v>
      </c>
      <c r="J90">
        <f t="shared" si="11"/>
        <v>10871903.959999999</v>
      </c>
      <c r="K90">
        <f t="shared" si="12"/>
        <v>0.12287441417562829</v>
      </c>
      <c r="M90" s="8">
        <v>0.28999999999999998</v>
      </c>
      <c r="N90">
        <f t="shared" si="13"/>
        <v>25659142.869999997</v>
      </c>
      <c r="O90">
        <f t="shared" si="9"/>
        <v>0.12287441417562829</v>
      </c>
    </row>
    <row r="91" spans="4:15" x14ac:dyDescent="0.3">
      <c r="D91" s="8">
        <v>0.28000000000000003</v>
      </c>
      <c r="E91">
        <f t="shared" si="10"/>
        <v>31.87109121801949</v>
      </c>
      <c r="F91">
        <f t="shared" si="7"/>
        <v>1.5132317142857141</v>
      </c>
      <c r="H91" s="14">
        <f t="shared" si="8"/>
        <v>0.31871091218019493</v>
      </c>
      <c r="I91" s="8">
        <v>0.28000000000000003</v>
      </c>
      <c r="J91">
        <f t="shared" si="11"/>
        <v>10497010.720000001</v>
      </c>
      <c r="K91">
        <f t="shared" si="12"/>
        <v>0.11863736541095148</v>
      </c>
      <c r="M91" s="8">
        <v>0.28000000000000003</v>
      </c>
      <c r="N91">
        <f t="shared" si="13"/>
        <v>24774344.840000004</v>
      </c>
      <c r="O91">
        <f t="shared" si="9"/>
        <v>0.11863736541095148</v>
      </c>
    </row>
    <row r="92" spans="4:15" x14ac:dyDescent="0.3">
      <c r="D92" s="8">
        <v>0.27</v>
      </c>
      <c r="E92">
        <f t="shared" si="10"/>
        <v>30.732837960233081</v>
      </c>
      <c r="F92">
        <f t="shared" si="7"/>
        <v>1.5692773333333332</v>
      </c>
      <c r="H92" s="14">
        <f t="shared" si="8"/>
        <v>0.30732837960233078</v>
      </c>
      <c r="I92" s="8">
        <v>0.27</v>
      </c>
      <c r="J92">
        <f t="shared" si="11"/>
        <v>10122117.48</v>
      </c>
      <c r="K92">
        <f t="shared" si="12"/>
        <v>0.11440031664627463</v>
      </c>
      <c r="M92" s="8">
        <v>0.27</v>
      </c>
      <c r="N92">
        <f t="shared" si="13"/>
        <v>23889546.810000002</v>
      </c>
      <c r="O92">
        <f t="shared" si="9"/>
        <v>0.11440031664627463</v>
      </c>
    </row>
    <row r="93" spans="4:15" x14ac:dyDescent="0.3">
      <c r="D93" s="8">
        <v>0.26</v>
      </c>
      <c r="E93">
        <f t="shared" si="10"/>
        <v>29.594584702446667</v>
      </c>
      <c r="F93">
        <f t="shared" si="7"/>
        <v>1.6296341538461538</v>
      </c>
      <c r="H93" s="14">
        <f t="shared" si="8"/>
        <v>0.29594584702446669</v>
      </c>
      <c r="I93" s="8">
        <v>0.26</v>
      </c>
      <c r="J93">
        <f t="shared" si="11"/>
        <v>9747224.2400000002</v>
      </c>
      <c r="K93">
        <f t="shared" si="12"/>
        <v>0.11016326788159779</v>
      </c>
      <c r="M93" s="8">
        <v>0.26</v>
      </c>
      <c r="N93">
        <f t="shared" si="13"/>
        <v>23004748.780000001</v>
      </c>
      <c r="O93">
        <f t="shared" si="9"/>
        <v>0.11016326788159779</v>
      </c>
    </row>
    <row r="94" spans="4:15" x14ac:dyDescent="0.3">
      <c r="D94" s="8">
        <v>0.25</v>
      </c>
      <c r="E94">
        <f t="shared" si="10"/>
        <v>28.456331444660258</v>
      </c>
      <c r="F94">
        <f t="shared" si="7"/>
        <v>1.69481952</v>
      </c>
      <c r="H94" s="14">
        <f t="shared" si="8"/>
        <v>0.2845633144466026</v>
      </c>
      <c r="I94" s="8">
        <v>0.25</v>
      </c>
      <c r="J94">
        <f t="shared" si="11"/>
        <v>9372331</v>
      </c>
      <c r="K94">
        <f t="shared" si="12"/>
        <v>0.10592621911692096</v>
      </c>
      <c r="M94" s="8">
        <v>0.25</v>
      </c>
      <c r="N94">
        <f t="shared" si="13"/>
        <v>22119950.75</v>
      </c>
      <c r="O94">
        <f t="shared" si="9"/>
        <v>0.10592621911692096</v>
      </c>
    </row>
    <row r="95" spans="4:15" x14ac:dyDescent="0.3">
      <c r="D95" s="8">
        <v>0.24</v>
      </c>
      <c r="E95">
        <f t="shared" si="10"/>
        <v>27.318078186873848</v>
      </c>
      <c r="F95">
        <f t="shared" si="7"/>
        <v>1.7654369999999999</v>
      </c>
      <c r="H95" s="14">
        <f t="shared" si="8"/>
        <v>0.27318078186873845</v>
      </c>
      <c r="I95" s="8">
        <v>0.24</v>
      </c>
      <c r="J95">
        <f t="shared" si="11"/>
        <v>8997437.7599999998</v>
      </c>
      <c r="K95">
        <f t="shared" si="12"/>
        <v>0.10168917035224412</v>
      </c>
      <c r="M95" s="8">
        <v>0.24</v>
      </c>
      <c r="N95">
        <f t="shared" si="13"/>
        <v>21235152.719999999</v>
      </c>
      <c r="O95">
        <f t="shared" si="9"/>
        <v>0.10168917035224412</v>
      </c>
    </row>
    <row r="96" spans="4:15" x14ac:dyDescent="0.3">
      <c r="D96" s="8">
        <v>0.23</v>
      </c>
      <c r="E96">
        <f t="shared" si="10"/>
        <v>26.179824929087438</v>
      </c>
      <c r="F96">
        <f t="shared" si="7"/>
        <v>1.8421951304347823</v>
      </c>
      <c r="H96" s="14">
        <f t="shared" si="8"/>
        <v>0.26179824929087436</v>
      </c>
      <c r="I96" s="8">
        <v>0.23</v>
      </c>
      <c r="J96">
        <f t="shared" si="11"/>
        <v>8622544.5199999996</v>
      </c>
      <c r="K96">
        <f t="shared" si="12"/>
        <v>9.7452121587567275E-2</v>
      </c>
      <c r="M96" s="8">
        <v>0.23</v>
      </c>
      <c r="N96">
        <f t="shared" si="13"/>
        <v>20350354.690000001</v>
      </c>
      <c r="O96">
        <f t="shared" si="9"/>
        <v>9.7452121587567275E-2</v>
      </c>
    </row>
    <row r="97" spans="4:15" x14ac:dyDescent="0.3">
      <c r="D97" s="8">
        <v>0.22</v>
      </c>
      <c r="E97">
        <f t="shared" si="10"/>
        <v>25.041571671301028</v>
      </c>
      <c r="F97">
        <f t="shared" si="7"/>
        <v>1.9259312727272726</v>
      </c>
      <c r="H97" s="14">
        <f t="shared" si="8"/>
        <v>0.25041571671301027</v>
      </c>
      <c r="I97" s="8">
        <v>0.22</v>
      </c>
      <c r="J97">
        <f t="shared" si="11"/>
        <v>8247651.2800000003</v>
      </c>
      <c r="K97">
        <f t="shared" si="12"/>
        <v>9.3215072822890446E-2</v>
      </c>
      <c r="M97" s="8">
        <v>0.22</v>
      </c>
      <c r="N97">
        <f t="shared" si="13"/>
        <v>19465556.66</v>
      </c>
      <c r="O97">
        <f t="shared" si="9"/>
        <v>9.3215072822890446E-2</v>
      </c>
    </row>
    <row r="98" spans="4:15" x14ac:dyDescent="0.3">
      <c r="D98" s="8">
        <v>0.21</v>
      </c>
      <c r="E98">
        <f t="shared" si="10"/>
        <v>23.903318413514615</v>
      </c>
      <c r="F98">
        <f t="shared" si="7"/>
        <v>2.0176422857142859</v>
      </c>
      <c r="H98" s="14">
        <f t="shared" si="8"/>
        <v>0.23903318413514615</v>
      </c>
      <c r="I98" s="8">
        <v>0.21</v>
      </c>
      <c r="J98">
        <f t="shared" si="11"/>
        <v>7872758.04</v>
      </c>
      <c r="K98">
        <f t="shared" si="12"/>
        <v>8.8978024058213603E-2</v>
      </c>
      <c r="M98" s="8">
        <v>0.21</v>
      </c>
      <c r="N98">
        <f t="shared" si="13"/>
        <v>18580758.629999999</v>
      </c>
      <c r="O98">
        <f t="shared" si="9"/>
        <v>8.8978024058213603E-2</v>
      </c>
    </row>
    <row r="99" spans="4:15" x14ac:dyDescent="0.3">
      <c r="D99" s="8">
        <v>0.2</v>
      </c>
      <c r="E99">
        <f t="shared" si="10"/>
        <v>22.765065155728209</v>
      </c>
      <c r="F99">
        <f t="shared" si="7"/>
        <v>2.1185243999999996</v>
      </c>
      <c r="H99" s="14">
        <f t="shared" si="8"/>
        <v>0.22765065155728209</v>
      </c>
      <c r="I99" s="8">
        <v>0.2</v>
      </c>
      <c r="J99">
        <f t="shared" si="11"/>
        <v>7497864.8000000007</v>
      </c>
      <c r="K99">
        <f t="shared" si="12"/>
        <v>8.4740975293536774E-2</v>
      </c>
      <c r="M99" s="8">
        <v>0.2</v>
      </c>
      <c r="N99">
        <f t="shared" si="13"/>
        <v>17695960.600000001</v>
      </c>
      <c r="O99">
        <f t="shared" si="9"/>
        <v>8.4740975293536774E-2</v>
      </c>
    </row>
    <row r="100" spans="4:15" x14ac:dyDescent="0.3">
      <c r="D100" s="8">
        <v>0.19</v>
      </c>
      <c r="E100">
        <f t="shared" si="10"/>
        <v>21.626811897941796</v>
      </c>
      <c r="F100">
        <f t="shared" si="7"/>
        <v>2.2300256842105264</v>
      </c>
      <c r="H100" s="14">
        <f t="shared" si="8"/>
        <v>0.21626811897941794</v>
      </c>
      <c r="I100" s="8">
        <v>0.19</v>
      </c>
      <c r="J100">
        <f t="shared" si="11"/>
        <v>7122971.5600000005</v>
      </c>
      <c r="K100">
        <f t="shared" si="12"/>
        <v>8.0503926528859931E-2</v>
      </c>
      <c r="M100" s="8">
        <v>0.19</v>
      </c>
      <c r="N100">
        <f t="shared" si="13"/>
        <v>16811162.57</v>
      </c>
      <c r="O100">
        <f t="shared" si="9"/>
        <v>8.0503926528859931E-2</v>
      </c>
    </row>
    <row r="101" spans="4:15" x14ac:dyDescent="0.3">
      <c r="D101" s="8">
        <v>0.18</v>
      </c>
      <c r="E101">
        <f t="shared" si="10"/>
        <v>20.488558640155386</v>
      </c>
      <c r="F101">
        <f t="shared" si="7"/>
        <v>2.3539159999999999</v>
      </c>
      <c r="H101" s="14">
        <f t="shared" si="8"/>
        <v>0.20488558640155385</v>
      </c>
      <c r="I101" s="8">
        <v>0.18</v>
      </c>
      <c r="J101">
        <f t="shared" si="11"/>
        <v>6748078.3199999994</v>
      </c>
      <c r="K101">
        <f t="shared" si="12"/>
        <v>7.6266877764183075E-2</v>
      </c>
      <c r="M101" s="8">
        <v>0.18</v>
      </c>
      <c r="N101">
        <f t="shared" si="13"/>
        <v>15926364.539999999</v>
      </c>
      <c r="O101">
        <f t="shared" si="9"/>
        <v>7.6266877764183075E-2</v>
      </c>
    </row>
    <row r="102" spans="4:15" x14ac:dyDescent="0.3">
      <c r="D102" s="8">
        <v>0.17</v>
      </c>
      <c r="E102">
        <f t="shared" si="10"/>
        <v>19.350305382368976</v>
      </c>
      <c r="F102">
        <f t="shared" si="7"/>
        <v>2.4923816470588234</v>
      </c>
      <c r="H102" s="14">
        <f t="shared" si="8"/>
        <v>0.19350305382368976</v>
      </c>
      <c r="I102" s="8">
        <v>0.17</v>
      </c>
      <c r="J102">
        <f t="shared" si="11"/>
        <v>6373185.0800000001</v>
      </c>
      <c r="K102">
        <f t="shared" si="12"/>
        <v>7.2029828999506246E-2</v>
      </c>
      <c r="M102" s="8">
        <v>0.17</v>
      </c>
      <c r="N102">
        <f t="shared" si="13"/>
        <v>15041566.510000002</v>
      </c>
      <c r="O102">
        <f t="shared" si="9"/>
        <v>7.2029828999506246E-2</v>
      </c>
    </row>
    <row r="103" spans="4:15" x14ac:dyDescent="0.3">
      <c r="D103" s="8">
        <v>0.16</v>
      </c>
      <c r="E103">
        <f t="shared" si="10"/>
        <v>18.212052124582566</v>
      </c>
      <c r="F103">
        <f t="shared" si="7"/>
        <v>2.6481554999999997</v>
      </c>
      <c r="H103" s="14">
        <f t="shared" si="8"/>
        <v>0.18212052124582567</v>
      </c>
      <c r="I103" s="8">
        <v>0.16</v>
      </c>
      <c r="J103">
        <f t="shared" si="11"/>
        <v>5998291.8399999999</v>
      </c>
      <c r="K103">
        <f t="shared" si="12"/>
        <v>6.7792780234829403E-2</v>
      </c>
      <c r="M103" s="8">
        <v>0.16</v>
      </c>
      <c r="N103">
        <f t="shared" si="13"/>
        <v>14156768.48</v>
      </c>
      <c r="O103">
        <f t="shared" si="9"/>
        <v>6.7792780234829403E-2</v>
      </c>
    </row>
    <row r="104" spans="4:15" x14ac:dyDescent="0.3">
      <c r="D104" s="8">
        <v>0.15</v>
      </c>
      <c r="E104">
        <f t="shared" si="10"/>
        <v>17.073798866796153</v>
      </c>
      <c r="F104">
        <f t="shared" si="7"/>
        <v>2.8246992</v>
      </c>
      <c r="H104" s="14">
        <f t="shared" si="8"/>
        <v>0.17073798866796153</v>
      </c>
      <c r="I104" s="8">
        <v>0.15</v>
      </c>
      <c r="J104">
        <f t="shared" si="11"/>
        <v>5623398.5999999996</v>
      </c>
      <c r="K104">
        <f t="shared" si="12"/>
        <v>6.3555731470152574E-2</v>
      </c>
      <c r="M104" s="8">
        <v>0.15</v>
      </c>
      <c r="N104">
        <f t="shared" si="13"/>
        <v>13271970.449999999</v>
      </c>
      <c r="O104">
        <f t="shared" si="9"/>
        <v>6.3555731470152574E-2</v>
      </c>
    </row>
    <row r="105" spans="4:15" x14ac:dyDescent="0.3">
      <c r="D105" s="8">
        <v>0.14000000000000001</v>
      </c>
      <c r="E105">
        <f t="shared" si="10"/>
        <v>15.935545609009745</v>
      </c>
      <c r="F105">
        <f t="shared" si="7"/>
        <v>3.0264634285714282</v>
      </c>
      <c r="H105" s="14">
        <f t="shared" si="8"/>
        <v>0.15935545609009746</v>
      </c>
      <c r="I105" s="8">
        <v>0.14000000000000001</v>
      </c>
      <c r="J105">
        <f t="shared" si="11"/>
        <v>5248505.3600000003</v>
      </c>
      <c r="K105">
        <f t="shared" si="12"/>
        <v>5.9318682705475738E-2</v>
      </c>
      <c r="M105" s="8">
        <v>0.14000000000000001</v>
      </c>
      <c r="N105">
        <f t="shared" si="13"/>
        <v>12387172.420000002</v>
      </c>
      <c r="O105">
        <f t="shared" si="9"/>
        <v>5.9318682705475738E-2</v>
      </c>
    </row>
    <row r="106" spans="4:15" x14ac:dyDescent="0.3">
      <c r="D106" s="8">
        <v>0.13</v>
      </c>
      <c r="E106">
        <f t="shared" si="10"/>
        <v>14.797292351223334</v>
      </c>
      <c r="F106">
        <f t="shared" si="7"/>
        <v>3.2592683076923077</v>
      </c>
      <c r="H106" s="14">
        <f t="shared" si="8"/>
        <v>0.14797292351223335</v>
      </c>
      <c r="I106" s="8">
        <v>0.13</v>
      </c>
      <c r="J106">
        <f t="shared" si="11"/>
        <v>4873612.12</v>
      </c>
      <c r="K106">
        <f t="shared" si="12"/>
        <v>5.5081633940798895E-2</v>
      </c>
      <c r="M106" s="8">
        <v>0.13</v>
      </c>
      <c r="N106">
        <f t="shared" si="13"/>
        <v>11502374.390000001</v>
      </c>
      <c r="O106">
        <f t="shared" si="9"/>
        <v>5.5081633940798895E-2</v>
      </c>
    </row>
    <row r="107" spans="4:15" x14ac:dyDescent="0.3">
      <c r="D107" s="8">
        <v>0.12</v>
      </c>
      <c r="E107">
        <f t="shared" si="10"/>
        <v>13.659039093436924</v>
      </c>
      <c r="F107">
        <f t="shared" si="7"/>
        <v>3.5308739999999998</v>
      </c>
      <c r="H107" s="14">
        <f t="shared" si="8"/>
        <v>0.13659039093436923</v>
      </c>
      <c r="I107" s="8">
        <v>0.12</v>
      </c>
      <c r="J107">
        <f t="shared" si="11"/>
        <v>4498718.88</v>
      </c>
      <c r="K107">
        <f t="shared" si="12"/>
        <v>5.0844585176122059E-2</v>
      </c>
      <c r="M107" s="8">
        <v>0.12</v>
      </c>
      <c r="N107">
        <f t="shared" si="13"/>
        <v>10617576.359999999</v>
      </c>
      <c r="O107">
        <f t="shared" si="9"/>
        <v>5.0844585176122059E-2</v>
      </c>
    </row>
    <row r="108" spans="4:15" x14ac:dyDescent="0.3">
      <c r="D108" s="8">
        <v>0.11</v>
      </c>
      <c r="E108">
        <f t="shared" si="10"/>
        <v>12.520785835650514</v>
      </c>
      <c r="F108">
        <f t="shared" si="7"/>
        <v>3.8518625454545452</v>
      </c>
      <c r="H108" s="14">
        <f t="shared" si="8"/>
        <v>0.12520785835650514</v>
      </c>
      <c r="I108" s="8">
        <v>0.11</v>
      </c>
      <c r="J108">
        <f t="shared" si="11"/>
        <v>4123825.64</v>
      </c>
      <c r="K108">
        <f t="shared" si="12"/>
        <v>4.6607536411445223E-2</v>
      </c>
      <c r="M108" s="8">
        <v>0.11</v>
      </c>
      <c r="N108">
        <f t="shared" si="13"/>
        <v>9732778.3300000001</v>
      </c>
      <c r="O108">
        <f t="shared" si="9"/>
        <v>4.6607536411445223E-2</v>
      </c>
    </row>
    <row r="109" spans="4:15" x14ac:dyDescent="0.3">
      <c r="D109" s="8">
        <v>9.9999999999999103E-2</v>
      </c>
      <c r="E109">
        <f t="shared" si="10"/>
        <v>11.382532577864001</v>
      </c>
      <c r="F109">
        <f t="shared" si="7"/>
        <v>4.2370488000000375</v>
      </c>
      <c r="H109" s="14">
        <f t="shared" si="8"/>
        <v>0.11382532577864002</v>
      </c>
      <c r="I109" s="8">
        <v>9.9999999999999103E-2</v>
      </c>
      <c r="J109">
        <f t="shared" si="11"/>
        <v>3748932.3999999664</v>
      </c>
      <c r="K109">
        <f t="shared" si="12"/>
        <v>4.2370487646767999E-2</v>
      </c>
      <c r="M109" s="8">
        <v>9.9999999999999103E-2</v>
      </c>
      <c r="N109">
        <f t="shared" si="13"/>
        <v>8847980.2999999207</v>
      </c>
      <c r="O109">
        <f t="shared" si="9"/>
        <v>4.2370487646767999E-2</v>
      </c>
    </row>
    <row r="110" spans="4:15" x14ac:dyDescent="0.3">
      <c r="D110" s="8">
        <v>8.9999999999999095E-2</v>
      </c>
      <c r="E110">
        <f t="shared" si="10"/>
        <v>10.24427932007759</v>
      </c>
      <c r="F110">
        <f t="shared" si="7"/>
        <v>4.7078320000000469</v>
      </c>
      <c r="H110" s="14">
        <f t="shared" si="8"/>
        <v>0.1024427932007759</v>
      </c>
      <c r="I110" s="8">
        <v>8.9999999999999095E-2</v>
      </c>
      <c r="J110">
        <f t="shared" si="11"/>
        <v>3374039.1599999662</v>
      </c>
      <c r="K110">
        <f t="shared" si="12"/>
        <v>3.8133438882091163E-2</v>
      </c>
      <c r="M110" s="8">
        <v>8.9999999999999095E-2</v>
      </c>
      <c r="N110">
        <f t="shared" si="13"/>
        <v>7963182.2699999195</v>
      </c>
      <c r="O110">
        <f t="shared" si="9"/>
        <v>3.8133438882091163E-2</v>
      </c>
    </row>
    <row r="111" spans="4:15" x14ac:dyDescent="0.3">
      <c r="D111" s="8">
        <v>7.99999999999991E-2</v>
      </c>
      <c r="E111">
        <f t="shared" si="10"/>
        <v>9.1060260622911802</v>
      </c>
      <c r="F111">
        <f t="shared" si="7"/>
        <v>5.2963110000000588</v>
      </c>
      <c r="H111" s="14">
        <f t="shared" si="8"/>
        <v>9.1060260622911796E-2</v>
      </c>
      <c r="I111" s="8">
        <v>7.99999999999991E-2</v>
      </c>
      <c r="J111">
        <f t="shared" si="11"/>
        <v>2999145.9199999664</v>
      </c>
      <c r="K111">
        <f t="shared" si="12"/>
        <v>3.3896390117414327E-2</v>
      </c>
      <c r="M111" s="8">
        <v>7.99999999999991E-2</v>
      </c>
      <c r="N111">
        <f t="shared" si="13"/>
        <v>7078384.2399999201</v>
      </c>
      <c r="O111">
        <f t="shared" si="9"/>
        <v>3.3896390117414327E-2</v>
      </c>
    </row>
    <row r="112" spans="4:15" x14ac:dyDescent="0.3">
      <c r="D112" s="8">
        <v>6.9999999999999105E-2</v>
      </c>
      <c r="E112">
        <f t="shared" si="10"/>
        <v>7.9677728045047704</v>
      </c>
      <c r="F112">
        <f t="shared" si="7"/>
        <v>6.0529268571429338</v>
      </c>
      <c r="H112" s="14">
        <f t="shared" si="8"/>
        <v>7.9677728045047705E-2</v>
      </c>
      <c r="I112" s="8">
        <v>6.9999999999999105E-2</v>
      </c>
      <c r="J112">
        <f t="shared" si="11"/>
        <v>2624252.6799999666</v>
      </c>
      <c r="K112">
        <f t="shared" si="12"/>
        <v>2.9659341352737491E-2</v>
      </c>
      <c r="M112" s="8">
        <v>6.9999999999999105E-2</v>
      </c>
      <c r="N112">
        <f t="shared" si="13"/>
        <v>6193586.2099999208</v>
      </c>
      <c r="O112">
        <f t="shared" si="9"/>
        <v>2.9659341352737491E-2</v>
      </c>
    </row>
    <row r="113" spans="4:15" x14ac:dyDescent="0.3">
      <c r="D113" s="8">
        <v>5.9999999999999103E-2</v>
      </c>
      <c r="E113">
        <f t="shared" si="10"/>
        <v>6.8295195467183598</v>
      </c>
      <c r="F113">
        <f t="shared" si="7"/>
        <v>7.0617480000001054</v>
      </c>
      <c r="H113" s="14">
        <f t="shared" si="8"/>
        <v>6.82951954671836E-2</v>
      </c>
      <c r="I113" s="8">
        <v>5.9999999999999103E-2</v>
      </c>
      <c r="J113">
        <f t="shared" si="11"/>
        <v>2249359.4399999664</v>
      </c>
      <c r="K113">
        <f t="shared" si="12"/>
        <v>2.5422292588060648E-2</v>
      </c>
      <c r="M113" s="8">
        <v>5.9999999999999103E-2</v>
      </c>
      <c r="N113">
        <f t="shared" si="13"/>
        <v>5308788.1799999205</v>
      </c>
      <c r="O113">
        <f t="shared" si="9"/>
        <v>2.5422292588060648E-2</v>
      </c>
    </row>
    <row r="114" spans="4:15" x14ac:dyDescent="0.3">
      <c r="D114" s="8">
        <v>4.9999999999998997E-2</v>
      </c>
      <c r="E114">
        <f t="shared" si="10"/>
        <v>5.6912662889319376</v>
      </c>
      <c r="F114">
        <f t="shared" si="7"/>
        <v>8.4740976000001691</v>
      </c>
      <c r="H114" s="14">
        <f t="shared" si="8"/>
        <v>5.6912662889319378E-2</v>
      </c>
      <c r="I114" s="8">
        <v>4.9999999999998997E-2</v>
      </c>
      <c r="J114">
        <f t="shared" si="11"/>
        <v>1874466.1999999625</v>
      </c>
      <c r="K114">
        <f t="shared" si="12"/>
        <v>2.1185243823383767E-2</v>
      </c>
      <c r="M114" s="8">
        <v>4.9999999999998997E-2</v>
      </c>
      <c r="N114">
        <f t="shared" si="13"/>
        <v>4423990.149999911</v>
      </c>
      <c r="O114">
        <f t="shared" si="9"/>
        <v>2.1185243823383767E-2</v>
      </c>
    </row>
    <row r="115" spans="4:15" x14ac:dyDescent="0.3">
      <c r="D115" s="8">
        <v>3.9999999999999002E-2</v>
      </c>
      <c r="E115">
        <f t="shared" si="10"/>
        <v>4.5530130311455279</v>
      </c>
      <c r="F115">
        <f t="shared" si="7"/>
        <v>10.592622000000263</v>
      </c>
      <c r="H115" s="14">
        <f t="shared" si="8"/>
        <v>4.553013031145528E-2</v>
      </c>
      <c r="I115" s="8">
        <v>3.9999999999999002E-2</v>
      </c>
      <c r="J115">
        <f t="shared" si="11"/>
        <v>1499572.9599999625</v>
      </c>
      <c r="K115">
        <f t="shared" si="12"/>
        <v>1.6948195058706927E-2</v>
      </c>
      <c r="M115" s="8">
        <v>3.9999999999999002E-2</v>
      </c>
      <c r="N115">
        <f t="shared" si="13"/>
        <v>3539192.1199999116</v>
      </c>
      <c r="O115">
        <f t="shared" si="9"/>
        <v>1.6948195058706927E-2</v>
      </c>
    </row>
    <row r="116" spans="4:15" x14ac:dyDescent="0.3">
      <c r="D116" s="8">
        <v>2.9999999999999E-2</v>
      </c>
      <c r="E116">
        <f t="shared" si="10"/>
        <v>3.4147597733591168</v>
      </c>
      <c r="F116">
        <f t="shared" si="7"/>
        <v>14.123496000000472</v>
      </c>
      <c r="H116" s="14">
        <f t="shared" si="8"/>
        <v>3.4147597733591169E-2</v>
      </c>
      <c r="I116" s="8">
        <v>2.9999999999999E-2</v>
      </c>
      <c r="J116">
        <f t="shared" si="11"/>
        <v>1124679.7199999625</v>
      </c>
      <c r="K116">
        <f t="shared" si="12"/>
        <v>1.271114629403009E-2</v>
      </c>
      <c r="M116" s="8">
        <v>2.9999999999999E-2</v>
      </c>
      <c r="N116">
        <f t="shared" si="13"/>
        <v>2654394.0899999114</v>
      </c>
      <c r="O116">
        <f t="shared" si="9"/>
        <v>1.271114629403009E-2</v>
      </c>
    </row>
    <row r="117" spans="4:15" x14ac:dyDescent="0.3">
      <c r="D117" s="8">
        <v>1.9999999999999001E-2</v>
      </c>
      <c r="E117">
        <f t="shared" si="10"/>
        <v>2.2765065155727071</v>
      </c>
      <c r="F117">
        <f t="shared" si="7"/>
        <v>21.185244000001056</v>
      </c>
      <c r="H117" s="14">
        <f t="shared" si="8"/>
        <v>2.2765065155727071E-2</v>
      </c>
      <c r="I117" s="8">
        <v>1.9999999999999001E-2</v>
      </c>
      <c r="J117">
        <f t="shared" si="11"/>
        <v>749786.47999996261</v>
      </c>
      <c r="K117">
        <f t="shared" si="12"/>
        <v>8.4740975293532538E-3</v>
      </c>
      <c r="M117" s="8">
        <v>1.9999999999999001E-2</v>
      </c>
      <c r="N117">
        <f t="shared" si="13"/>
        <v>1769596.0599999116</v>
      </c>
      <c r="O117">
        <f t="shared" si="9"/>
        <v>8.4740975293532538E-3</v>
      </c>
    </row>
    <row r="118" spans="4:15" x14ac:dyDescent="0.3">
      <c r="D118" s="8">
        <v>9.9999999999990097E-3</v>
      </c>
      <c r="E118">
        <f t="shared" si="10"/>
        <v>1.1382532577862976</v>
      </c>
      <c r="F118">
        <f t="shared" si="7"/>
        <v>42.370488000004194</v>
      </c>
      <c r="H118" s="14">
        <f t="shared" si="8"/>
        <v>1.1382532577862975E-2</v>
      </c>
      <c r="I118" s="8">
        <v>9.9999999999990097E-3</v>
      </c>
      <c r="J118">
        <f t="shared" si="11"/>
        <v>374893.23999996285</v>
      </c>
      <c r="K118">
        <f t="shared" si="12"/>
        <v>4.2370487646764187E-3</v>
      </c>
      <c r="M118" s="8">
        <v>9.9999999999990097E-3</v>
      </c>
      <c r="N118">
        <f t="shared" si="13"/>
        <v>884798.02999991237</v>
      </c>
      <c r="O118">
        <f t="shared" si="9"/>
        <v>4.2370487646764187E-3</v>
      </c>
    </row>
    <row r="119" spans="4:15" x14ac:dyDescent="0.3">
      <c r="D119" s="8">
        <v>-9.9920072216264108E-16</v>
      </c>
      <c r="F119" t="e">
        <f t="shared" si="7"/>
        <v>#DIV/0!</v>
      </c>
      <c r="H119" s="14">
        <f t="shared" si="8"/>
        <v>0</v>
      </c>
      <c r="I119" s="8">
        <v>-9.9920072216264108E-16</v>
      </c>
      <c r="M119" s="8">
        <v>-9.9920072216264108E-16</v>
      </c>
    </row>
  </sheetData>
  <phoneticPr fontId="4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L104"/>
  <sheetViews>
    <sheetView workbookViewId="0">
      <selection activeCell="I5" sqref="I5"/>
    </sheetView>
  </sheetViews>
  <sheetFormatPr defaultRowHeight="14.4" x14ac:dyDescent="0.3"/>
  <cols>
    <col min="8" max="8" width="9.109375" style="15"/>
  </cols>
  <sheetData>
    <row r="2" spans="3:12" x14ac:dyDescent="0.3">
      <c r="D2">
        <f>Sheet1!F7</f>
        <v>0.48228346</v>
      </c>
      <c r="E2">
        <f>Sheet1!F9</f>
        <v>0.42370488000000001</v>
      </c>
    </row>
    <row r="3" spans="3:12" x14ac:dyDescent="0.3">
      <c r="L3" s="8">
        <v>0.99</v>
      </c>
    </row>
    <row r="4" spans="3:12" x14ac:dyDescent="0.3">
      <c r="C4" s="15">
        <v>1</v>
      </c>
      <c r="D4">
        <f>D2-E2</f>
        <v>5.8578579999999991E-2</v>
      </c>
      <c r="E4">
        <f>D2-D4</f>
        <v>0.42370488000000001</v>
      </c>
      <c r="H4" s="15">
        <v>1</v>
      </c>
      <c r="I4">
        <v>0.42370488000000001</v>
      </c>
      <c r="L4">
        <f>(D2-E2)</f>
        <v>5.8578579999999991E-2</v>
      </c>
    </row>
    <row r="5" spans="3:12" x14ac:dyDescent="0.3">
      <c r="C5" s="15">
        <v>0.99</v>
      </c>
      <c r="D5">
        <f>C5*$D$4</f>
        <v>5.7992794199999989E-2</v>
      </c>
      <c r="E5">
        <f>$D$2-D5</f>
        <v>0.42429066580000002</v>
      </c>
      <c r="H5" s="15">
        <v>0.99</v>
      </c>
      <c r="I5">
        <v>0.42429066580000002</v>
      </c>
      <c r="L5">
        <f>(L3*L4)</f>
        <v>5.7992794199999989E-2</v>
      </c>
    </row>
    <row r="6" spans="3:12" x14ac:dyDescent="0.3">
      <c r="C6" s="15">
        <v>0.98</v>
      </c>
      <c r="D6">
        <f t="shared" ref="D6:D69" si="0">C6*$D$4</f>
        <v>5.7407008399999987E-2</v>
      </c>
      <c r="E6">
        <f t="shared" ref="E6:E69" si="1">$D$2-D6</f>
        <v>0.42487645159999998</v>
      </c>
      <c r="H6" s="15">
        <v>0.98</v>
      </c>
      <c r="I6">
        <v>0.42487645159999998</v>
      </c>
      <c r="L6">
        <f>D2-L5</f>
        <v>0.42429066580000002</v>
      </c>
    </row>
    <row r="7" spans="3:12" x14ac:dyDescent="0.3">
      <c r="C7" s="15">
        <v>0.97</v>
      </c>
      <c r="D7">
        <f t="shared" si="0"/>
        <v>5.6821222599999992E-2</v>
      </c>
      <c r="E7">
        <f t="shared" si="1"/>
        <v>0.4254622374</v>
      </c>
      <c r="H7" s="15">
        <v>0.97</v>
      </c>
      <c r="I7">
        <v>0.4254622374</v>
      </c>
    </row>
    <row r="8" spans="3:12" x14ac:dyDescent="0.3">
      <c r="C8" s="15">
        <v>0.96</v>
      </c>
      <c r="D8">
        <f t="shared" si="0"/>
        <v>5.623543679999999E-2</v>
      </c>
      <c r="E8">
        <f t="shared" si="1"/>
        <v>0.42604802320000001</v>
      </c>
      <c r="H8" s="15">
        <v>0.96</v>
      </c>
      <c r="I8">
        <v>0.42604802320000001</v>
      </c>
    </row>
    <row r="9" spans="3:12" x14ac:dyDescent="0.3">
      <c r="C9" s="15">
        <v>0.95</v>
      </c>
      <c r="D9">
        <f t="shared" si="0"/>
        <v>5.5649650999999987E-2</v>
      </c>
      <c r="E9">
        <f t="shared" si="1"/>
        <v>0.42663380900000003</v>
      </c>
      <c r="H9" s="15">
        <v>0.95</v>
      </c>
      <c r="I9">
        <v>0.42663380900000003</v>
      </c>
    </row>
    <row r="10" spans="3:12" x14ac:dyDescent="0.3">
      <c r="C10" s="15">
        <v>0.94</v>
      </c>
      <c r="D10">
        <f t="shared" si="0"/>
        <v>5.5063865199999985E-2</v>
      </c>
      <c r="E10">
        <f t="shared" si="1"/>
        <v>0.42721959479999999</v>
      </c>
      <c r="H10" s="15">
        <v>0.94</v>
      </c>
      <c r="I10">
        <v>0.42721959479999999</v>
      </c>
    </row>
    <row r="11" spans="3:12" x14ac:dyDescent="0.3">
      <c r="C11" s="15">
        <v>0.93</v>
      </c>
      <c r="D11">
        <f t="shared" si="0"/>
        <v>5.4478079399999997E-2</v>
      </c>
      <c r="E11">
        <f t="shared" si="1"/>
        <v>0.42780538060000001</v>
      </c>
      <c r="H11" s="15">
        <v>0.93</v>
      </c>
      <c r="I11">
        <v>0.42780538060000001</v>
      </c>
    </row>
    <row r="12" spans="3:12" x14ac:dyDescent="0.3">
      <c r="C12" s="15">
        <v>0.92</v>
      </c>
      <c r="D12">
        <f t="shared" si="0"/>
        <v>5.3892293599999995E-2</v>
      </c>
      <c r="E12">
        <f t="shared" si="1"/>
        <v>0.42839116640000002</v>
      </c>
      <c r="H12" s="15">
        <v>0.92</v>
      </c>
      <c r="I12">
        <v>0.42839116640000002</v>
      </c>
    </row>
    <row r="13" spans="3:12" x14ac:dyDescent="0.3">
      <c r="C13" s="15">
        <v>0.91</v>
      </c>
      <c r="D13">
        <f t="shared" si="0"/>
        <v>5.3306507799999993E-2</v>
      </c>
      <c r="E13">
        <f t="shared" si="1"/>
        <v>0.42897695219999998</v>
      </c>
      <c r="H13" s="15">
        <v>0.91</v>
      </c>
      <c r="I13">
        <v>0.42897695219999998</v>
      </c>
    </row>
    <row r="14" spans="3:12" x14ac:dyDescent="0.3">
      <c r="C14" s="15">
        <v>0.9</v>
      </c>
      <c r="D14">
        <f t="shared" si="0"/>
        <v>5.2720721999999991E-2</v>
      </c>
      <c r="E14">
        <f t="shared" si="1"/>
        <v>0.429562738</v>
      </c>
      <c r="H14" s="15">
        <v>0.9</v>
      </c>
      <c r="I14">
        <v>0.429562738</v>
      </c>
    </row>
    <row r="15" spans="3:12" x14ac:dyDescent="0.3">
      <c r="C15" s="15">
        <v>0.89</v>
      </c>
      <c r="D15">
        <f t="shared" si="0"/>
        <v>5.2134936199999996E-2</v>
      </c>
      <c r="E15">
        <f t="shared" si="1"/>
        <v>0.43014852380000002</v>
      </c>
      <c r="H15" s="15">
        <v>0.89</v>
      </c>
      <c r="I15">
        <v>0.43014852380000002</v>
      </c>
    </row>
    <row r="16" spans="3:12" x14ac:dyDescent="0.3">
      <c r="C16" s="15">
        <v>0.88</v>
      </c>
      <c r="D16">
        <f t="shared" si="0"/>
        <v>5.1549150399999993E-2</v>
      </c>
      <c r="E16">
        <f t="shared" si="1"/>
        <v>0.43073430960000003</v>
      </c>
      <c r="H16" s="15">
        <v>0.88</v>
      </c>
      <c r="I16">
        <v>0.43073430960000003</v>
      </c>
    </row>
    <row r="17" spans="3:9" x14ac:dyDescent="0.3">
      <c r="C17" s="15">
        <v>0.87</v>
      </c>
      <c r="D17">
        <f t="shared" si="0"/>
        <v>5.0963364599999991E-2</v>
      </c>
      <c r="E17">
        <f t="shared" si="1"/>
        <v>0.43132009539999999</v>
      </c>
      <c r="H17" s="15">
        <v>0.87</v>
      </c>
      <c r="I17">
        <v>0.43132009539999999</v>
      </c>
    </row>
    <row r="18" spans="3:9" x14ac:dyDescent="0.3">
      <c r="C18" s="15">
        <v>0.86</v>
      </c>
      <c r="D18">
        <f t="shared" si="0"/>
        <v>5.0377578799999989E-2</v>
      </c>
      <c r="E18">
        <f t="shared" si="1"/>
        <v>0.43190588120000001</v>
      </c>
      <c r="H18" s="15">
        <v>0.86</v>
      </c>
      <c r="I18">
        <v>0.43190588120000001</v>
      </c>
    </row>
    <row r="19" spans="3:9" x14ac:dyDescent="0.3">
      <c r="C19" s="15">
        <v>0.85</v>
      </c>
      <c r="D19">
        <f t="shared" si="0"/>
        <v>4.9791792999999994E-2</v>
      </c>
      <c r="E19">
        <f t="shared" si="1"/>
        <v>0.43249166700000002</v>
      </c>
      <c r="H19" s="15">
        <v>0.85</v>
      </c>
      <c r="I19">
        <v>0.43249166700000002</v>
      </c>
    </row>
    <row r="20" spans="3:9" x14ac:dyDescent="0.3">
      <c r="C20" s="15">
        <v>0.84</v>
      </c>
      <c r="D20">
        <f t="shared" si="0"/>
        <v>4.9206007199999992E-2</v>
      </c>
      <c r="E20">
        <f t="shared" si="1"/>
        <v>0.43307745279999998</v>
      </c>
      <c r="H20" s="15">
        <v>0.84</v>
      </c>
      <c r="I20">
        <v>0.43307745279999998</v>
      </c>
    </row>
    <row r="21" spans="3:9" x14ac:dyDescent="0.3">
      <c r="C21" s="15">
        <v>0.83</v>
      </c>
      <c r="D21">
        <f t="shared" si="0"/>
        <v>4.862022139999999E-2</v>
      </c>
      <c r="E21">
        <f t="shared" si="1"/>
        <v>0.4336632386</v>
      </c>
      <c r="H21" s="15">
        <v>0.83</v>
      </c>
      <c r="I21">
        <v>0.4336632386</v>
      </c>
    </row>
    <row r="22" spans="3:9" x14ac:dyDescent="0.3">
      <c r="C22" s="15">
        <v>0.82</v>
      </c>
      <c r="D22">
        <f t="shared" si="0"/>
        <v>4.8034435599999988E-2</v>
      </c>
      <c r="E22">
        <f t="shared" si="1"/>
        <v>0.43424902440000002</v>
      </c>
      <c r="H22" s="15">
        <v>0.82</v>
      </c>
      <c r="I22">
        <v>0.43424902440000002</v>
      </c>
    </row>
    <row r="23" spans="3:9" x14ac:dyDescent="0.3">
      <c r="C23" s="15">
        <v>0.81</v>
      </c>
      <c r="D23">
        <f t="shared" si="0"/>
        <v>4.7448649799999999E-2</v>
      </c>
      <c r="E23">
        <f t="shared" si="1"/>
        <v>0.43483481019999998</v>
      </c>
      <c r="H23" s="15">
        <v>0.81</v>
      </c>
      <c r="I23">
        <v>0.43483481019999998</v>
      </c>
    </row>
    <row r="24" spans="3:9" x14ac:dyDescent="0.3">
      <c r="C24" s="15">
        <v>0.8</v>
      </c>
      <c r="D24">
        <f t="shared" si="0"/>
        <v>4.6862863999999997E-2</v>
      </c>
      <c r="E24">
        <f t="shared" si="1"/>
        <v>0.43542059599999999</v>
      </c>
      <c r="H24" s="15">
        <v>0.8</v>
      </c>
      <c r="I24">
        <v>0.43542059599999999</v>
      </c>
    </row>
    <row r="25" spans="3:9" x14ac:dyDescent="0.3">
      <c r="C25" s="15">
        <v>0.79</v>
      </c>
      <c r="D25">
        <f t="shared" si="0"/>
        <v>4.6277078199999995E-2</v>
      </c>
      <c r="E25">
        <f t="shared" si="1"/>
        <v>0.43600638180000001</v>
      </c>
      <c r="H25" s="15">
        <v>0.79</v>
      </c>
      <c r="I25">
        <v>0.43600638180000001</v>
      </c>
    </row>
    <row r="26" spans="3:9" x14ac:dyDescent="0.3">
      <c r="C26" s="15">
        <v>0.78</v>
      </c>
      <c r="D26">
        <f t="shared" si="0"/>
        <v>4.5691292399999993E-2</v>
      </c>
      <c r="E26">
        <f t="shared" si="1"/>
        <v>0.43659216760000003</v>
      </c>
      <c r="H26" s="15">
        <v>0.78</v>
      </c>
      <c r="I26">
        <v>0.43659216760000003</v>
      </c>
    </row>
    <row r="27" spans="3:9" x14ac:dyDescent="0.3">
      <c r="C27" s="15">
        <v>0.77</v>
      </c>
      <c r="D27">
        <f t="shared" si="0"/>
        <v>4.5105506599999998E-2</v>
      </c>
      <c r="E27">
        <f t="shared" si="1"/>
        <v>0.43717795339999999</v>
      </c>
      <c r="H27" s="15">
        <v>0.77</v>
      </c>
      <c r="I27">
        <v>0.43717795339999999</v>
      </c>
    </row>
    <row r="28" spans="3:9" x14ac:dyDescent="0.3">
      <c r="C28" s="15">
        <v>0.76</v>
      </c>
      <c r="D28">
        <f t="shared" si="0"/>
        <v>4.4519720799999996E-2</v>
      </c>
      <c r="E28">
        <f t="shared" si="1"/>
        <v>0.4377637392</v>
      </c>
      <c r="H28" s="15">
        <v>0.76</v>
      </c>
      <c r="I28">
        <v>0.4377637392</v>
      </c>
    </row>
    <row r="29" spans="3:9" x14ac:dyDescent="0.3">
      <c r="C29" s="15">
        <v>0.75</v>
      </c>
      <c r="D29">
        <f t="shared" si="0"/>
        <v>4.3933934999999993E-2</v>
      </c>
      <c r="E29">
        <f t="shared" si="1"/>
        <v>0.43834952500000002</v>
      </c>
      <c r="H29" s="15">
        <v>0.75</v>
      </c>
      <c r="I29">
        <v>0.43834952500000002</v>
      </c>
    </row>
    <row r="30" spans="3:9" x14ac:dyDescent="0.3">
      <c r="C30" s="15">
        <v>0.74</v>
      </c>
      <c r="D30">
        <f t="shared" si="0"/>
        <v>4.3348149199999991E-2</v>
      </c>
      <c r="E30">
        <f t="shared" si="1"/>
        <v>0.43893531080000003</v>
      </c>
      <c r="H30" s="15">
        <v>0.74</v>
      </c>
      <c r="I30">
        <v>0.43893531080000003</v>
      </c>
    </row>
    <row r="31" spans="3:9" x14ac:dyDescent="0.3">
      <c r="C31" s="15">
        <v>0.73</v>
      </c>
      <c r="D31">
        <f t="shared" si="0"/>
        <v>4.2762363399999989E-2</v>
      </c>
      <c r="E31">
        <f t="shared" si="1"/>
        <v>0.43952109659999999</v>
      </c>
      <c r="H31" s="15">
        <v>0.73</v>
      </c>
      <c r="I31">
        <v>0.43952109659999999</v>
      </c>
    </row>
    <row r="32" spans="3:9" x14ac:dyDescent="0.3">
      <c r="C32" s="15">
        <v>0.72</v>
      </c>
      <c r="D32">
        <f t="shared" si="0"/>
        <v>4.2176577599999994E-2</v>
      </c>
      <c r="E32">
        <f t="shared" si="1"/>
        <v>0.44010688240000001</v>
      </c>
      <c r="H32" s="15">
        <v>0.72</v>
      </c>
      <c r="I32">
        <v>0.44010688240000001</v>
      </c>
    </row>
    <row r="33" spans="3:9" x14ac:dyDescent="0.3">
      <c r="C33" s="15">
        <v>0.71</v>
      </c>
      <c r="D33">
        <f t="shared" si="0"/>
        <v>4.1590791799999992E-2</v>
      </c>
      <c r="E33">
        <f t="shared" si="1"/>
        <v>0.44069266820000003</v>
      </c>
      <c r="H33" s="15">
        <v>0.71</v>
      </c>
      <c r="I33">
        <v>0.44069266820000003</v>
      </c>
    </row>
    <row r="34" spans="3:9" x14ac:dyDescent="0.3">
      <c r="C34" s="15">
        <v>0.7</v>
      </c>
      <c r="D34">
        <f t="shared" si="0"/>
        <v>4.100500599999999E-2</v>
      </c>
      <c r="E34">
        <f t="shared" si="1"/>
        <v>0.44127845399999999</v>
      </c>
      <c r="H34" s="15">
        <v>0.7</v>
      </c>
      <c r="I34">
        <v>0.44127845399999999</v>
      </c>
    </row>
    <row r="35" spans="3:9" x14ac:dyDescent="0.3">
      <c r="C35" s="15">
        <v>0.69</v>
      </c>
      <c r="D35">
        <f t="shared" si="0"/>
        <v>4.0419220199999988E-2</v>
      </c>
      <c r="E35">
        <f t="shared" si="1"/>
        <v>0.4418642398</v>
      </c>
      <c r="H35" s="15">
        <v>0.69</v>
      </c>
      <c r="I35">
        <v>0.4418642398</v>
      </c>
    </row>
    <row r="36" spans="3:9" x14ac:dyDescent="0.3">
      <c r="C36" s="15">
        <v>0.68</v>
      </c>
      <c r="D36">
        <f t="shared" si="0"/>
        <v>3.9833434399999999E-2</v>
      </c>
      <c r="E36">
        <f t="shared" si="1"/>
        <v>0.44245002560000002</v>
      </c>
      <c r="H36" s="15">
        <v>0.68</v>
      </c>
      <c r="I36">
        <v>0.44245002560000002</v>
      </c>
    </row>
    <row r="37" spans="3:9" x14ac:dyDescent="0.3">
      <c r="C37" s="15">
        <v>0.67</v>
      </c>
      <c r="D37">
        <f t="shared" si="0"/>
        <v>3.9247648599999997E-2</v>
      </c>
      <c r="E37">
        <f t="shared" si="1"/>
        <v>0.44303581139999998</v>
      </c>
      <c r="H37" s="15">
        <v>0.67</v>
      </c>
      <c r="I37">
        <v>0.44303581139999998</v>
      </c>
    </row>
    <row r="38" spans="3:9" x14ac:dyDescent="0.3">
      <c r="C38" s="15">
        <v>0.66</v>
      </c>
      <c r="D38">
        <f t="shared" si="0"/>
        <v>3.8661862799999995E-2</v>
      </c>
      <c r="E38">
        <f t="shared" si="1"/>
        <v>0.4436215972</v>
      </c>
      <c r="H38" s="15">
        <v>0.66</v>
      </c>
      <c r="I38">
        <v>0.4436215972</v>
      </c>
    </row>
    <row r="39" spans="3:9" x14ac:dyDescent="0.3">
      <c r="C39" s="15">
        <v>0.65</v>
      </c>
      <c r="D39">
        <f t="shared" si="0"/>
        <v>3.8076076999999993E-2</v>
      </c>
      <c r="E39">
        <f t="shared" si="1"/>
        <v>0.44420738300000001</v>
      </c>
      <c r="H39" s="15">
        <v>0.65</v>
      </c>
      <c r="I39">
        <v>0.44420738300000001</v>
      </c>
    </row>
    <row r="40" spans="3:9" x14ac:dyDescent="0.3">
      <c r="C40" s="15">
        <v>0.64</v>
      </c>
      <c r="D40">
        <f t="shared" si="0"/>
        <v>3.7490291199999998E-2</v>
      </c>
      <c r="E40">
        <f t="shared" si="1"/>
        <v>0.44479316879999997</v>
      </c>
      <c r="H40" s="15">
        <v>0.64</v>
      </c>
      <c r="I40">
        <v>0.44479316879999997</v>
      </c>
    </row>
    <row r="41" spans="3:9" x14ac:dyDescent="0.3">
      <c r="C41" s="15">
        <v>0.63</v>
      </c>
      <c r="D41">
        <f t="shared" si="0"/>
        <v>3.6904505399999996E-2</v>
      </c>
      <c r="E41">
        <f t="shared" si="1"/>
        <v>0.44537895459999999</v>
      </c>
      <c r="H41" s="15">
        <v>0.63</v>
      </c>
      <c r="I41">
        <v>0.44537895459999999</v>
      </c>
    </row>
    <row r="42" spans="3:9" x14ac:dyDescent="0.3">
      <c r="C42" s="15">
        <v>0.62</v>
      </c>
      <c r="D42">
        <f t="shared" si="0"/>
        <v>3.6318719599999993E-2</v>
      </c>
      <c r="E42">
        <f t="shared" si="1"/>
        <v>0.4459647404</v>
      </c>
      <c r="H42" s="15">
        <v>0.62</v>
      </c>
      <c r="I42">
        <v>0.4459647404</v>
      </c>
    </row>
    <row r="43" spans="3:9" x14ac:dyDescent="0.3">
      <c r="C43" s="15">
        <v>0.61</v>
      </c>
      <c r="D43">
        <f t="shared" si="0"/>
        <v>3.5732933799999991E-2</v>
      </c>
      <c r="E43">
        <f t="shared" si="1"/>
        <v>0.44655052620000002</v>
      </c>
      <c r="H43" s="15">
        <v>0.61</v>
      </c>
      <c r="I43">
        <v>0.44655052620000002</v>
      </c>
    </row>
    <row r="44" spans="3:9" x14ac:dyDescent="0.3">
      <c r="C44" s="15">
        <v>0.6</v>
      </c>
      <c r="D44">
        <f t="shared" si="0"/>
        <v>3.5147147999999996E-2</v>
      </c>
      <c r="E44">
        <f t="shared" si="1"/>
        <v>0.44713631199999998</v>
      </c>
      <c r="H44" s="15">
        <v>0.6</v>
      </c>
      <c r="I44">
        <v>0.44713631199999998</v>
      </c>
    </row>
    <row r="45" spans="3:9" x14ac:dyDescent="0.3">
      <c r="C45" s="15">
        <v>0.59</v>
      </c>
      <c r="D45">
        <f t="shared" si="0"/>
        <v>3.4561362199999994E-2</v>
      </c>
      <c r="E45">
        <f t="shared" si="1"/>
        <v>0.4477220978</v>
      </c>
      <c r="H45" s="15">
        <v>0.59</v>
      </c>
      <c r="I45">
        <v>0.4477220978</v>
      </c>
    </row>
    <row r="46" spans="3:9" x14ac:dyDescent="0.3">
      <c r="C46" s="15">
        <v>0.57999999999999996</v>
      </c>
      <c r="D46">
        <f t="shared" si="0"/>
        <v>3.3975576399999992E-2</v>
      </c>
      <c r="E46">
        <f t="shared" si="1"/>
        <v>0.44830788360000001</v>
      </c>
      <c r="H46" s="15">
        <v>0.57999999999999996</v>
      </c>
      <c r="I46">
        <v>0.44830788360000001</v>
      </c>
    </row>
    <row r="47" spans="3:9" x14ac:dyDescent="0.3">
      <c r="C47" s="15">
        <v>0.56999999999999995</v>
      </c>
      <c r="D47">
        <f t="shared" si="0"/>
        <v>3.338979059999999E-2</v>
      </c>
      <c r="E47">
        <f t="shared" si="1"/>
        <v>0.44889366940000003</v>
      </c>
      <c r="H47" s="15">
        <v>0.56999999999999995</v>
      </c>
      <c r="I47">
        <v>0.44889366940000003</v>
      </c>
    </row>
    <row r="48" spans="3:9" x14ac:dyDescent="0.3">
      <c r="C48" s="15">
        <v>0.56000000000000005</v>
      </c>
      <c r="D48">
        <f t="shared" si="0"/>
        <v>3.2804004800000001E-2</v>
      </c>
      <c r="E48">
        <f t="shared" si="1"/>
        <v>0.44947945519999999</v>
      </c>
      <c r="H48" s="15">
        <v>0.56000000000000005</v>
      </c>
      <c r="I48">
        <v>0.44947945519999999</v>
      </c>
    </row>
    <row r="49" spans="3:9" x14ac:dyDescent="0.3">
      <c r="C49" s="15">
        <v>0.55000000000000004</v>
      </c>
      <c r="D49">
        <f t="shared" si="0"/>
        <v>3.2218218999999999E-2</v>
      </c>
      <c r="E49">
        <f t="shared" si="1"/>
        <v>0.450065241</v>
      </c>
      <c r="H49" s="15">
        <v>0.55000000000000004</v>
      </c>
      <c r="I49">
        <v>0.450065241</v>
      </c>
    </row>
    <row r="50" spans="3:9" x14ac:dyDescent="0.3">
      <c r="C50" s="15">
        <v>0.54</v>
      </c>
      <c r="D50">
        <f t="shared" si="0"/>
        <v>3.1632433199999997E-2</v>
      </c>
      <c r="E50">
        <f t="shared" si="1"/>
        <v>0.45065102680000002</v>
      </c>
      <c r="H50" s="15">
        <v>0.54</v>
      </c>
      <c r="I50">
        <v>0.45065102680000002</v>
      </c>
    </row>
    <row r="51" spans="3:9" x14ac:dyDescent="0.3">
      <c r="C51" s="15">
        <v>0.53</v>
      </c>
      <c r="D51">
        <f t="shared" si="0"/>
        <v>3.1046647399999999E-2</v>
      </c>
      <c r="E51">
        <f t="shared" si="1"/>
        <v>0.45123681259999998</v>
      </c>
      <c r="H51" s="15">
        <v>0.53</v>
      </c>
      <c r="I51">
        <v>0.45123681259999998</v>
      </c>
    </row>
    <row r="52" spans="3:9" x14ac:dyDescent="0.3">
      <c r="C52" s="15">
        <v>0.52</v>
      </c>
      <c r="D52">
        <f t="shared" si="0"/>
        <v>3.0460861599999996E-2</v>
      </c>
      <c r="E52">
        <f t="shared" si="1"/>
        <v>0.4518225984</v>
      </c>
      <c r="H52" s="15">
        <v>0.52</v>
      </c>
      <c r="I52">
        <v>0.4518225984</v>
      </c>
    </row>
    <row r="53" spans="3:9" x14ac:dyDescent="0.3">
      <c r="C53" s="15">
        <v>0.51</v>
      </c>
      <c r="D53">
        <f t="shared" si="0"/>
        <v>2.9875075799999998E-2</v>
      </c>
      <c r="E53">
        <f t="shared" si="1"/>
        <v>0.45240838420000001</v>
      </c>
      <c r="H53" s="15">
        <v>0.51</v>
      </c>
      <c r="I53">
        <v>0.45240838420000001</v>
      </c>
    </row>
    <row r="54" spans="3:9" x14ac:dyDescent="0.3">
      <c r="C54" s="15">
        <v>0.5</v>
      </c>
      <c r="D54">
        <f t="shared" si="0"/>
        <v>2.9289289999999996E-2</v>
      </c>
      <c r="E54">
        <f t="shared" si="1"/>
        <v>0.45299416999999997</v>
      </c>
      <c r="H54" s="15">
        <v>0.5</v>
      </c>
      <c r="I54">
        <v>0.45299416999999997</v>
      </c>
    </row>
    <row r="55" spans="3:9" x14ac:dyDescent="0.3">
      <c r="C55" s="15">
        <v>0.49</v>
      </c>
      <c r="D55">
        <f t="shared" si="0"/>
        <v>2.8703504199999993E-2</v>
      </c>
      <c r="E55">
        <f t="shared" si="1"/>
        <v>0.45357995579999999</v>
      </c>
      <c r="H55" s="15">
        <v>0.49</v>
      </c>
      <c r="I55">
        <v>0.45357995579999999</v>
      </c>
    </row>
    <row r="56" spans="3:9" x14ac:dyDescent="0.3">
      <c r="C56" s="15">
        <v>0.48</v>
      </c>
      <c r="D56">
        <f t="shared" si="0"/>
        <v>2.8117718399999995E-2</v>
      </c>
      <c r="E56">
        <f t="shared" si="1"/>
        <v>0.45416574160000001</v>
      </c>
      <c r="H56" s="15">
        <v>0.48</v>
      </c>
      <c r="I56">
        <v>0.45416574160000001</v>
      </c>
    </row>
    <row r="57" spans="3:9" x14ac:dyDescent="0.3">
      <c r="C57" s="15">
        <v>0.47</v>
      </c>
      <c r="D57">
        <f t="shared" si="0"/>
        <v>2.7531932599999993E-2</v>
      </c>
      <c r="E57">
        <f t="shared" si="1"/>
        <v>0.45475152740000002</v>
      </c>
      <c r="H57" s="15">
        <v>0.47</v>
      </c>
      <c r="I57">
        <v>0.45475152740000002</v>
      </c>
    </row>
    <row r="58" spans="3:9" x14ac:dyDescent="0.3">
      <c r="C58" s="15">
        <v>0.46</v>
      </c>
      <c r="D58">
        <f t="shared" si="0"/>
        <v>2.6946146799999997E-2</v>
      </c>
      <c r="E58">
        <f t="shared" si="1"/>
        <v>0.45533731319999998</v>
      </c>
      <c r="H58" s="15">
        <v>0.46</v>
      </c>
      <c r="I58">
        <v>0.45533731319999998</v>
      </c>
    </row>
    <row r="59" spans="3:9" x14ac:dyDescent="0.3">
      <c r="C59" s="15">
        <v>0.45</v>
      </c>
      <c r="D59">
        <f t="shared" si="0"/>
        <v>2.6360360999999995E-2</v>
      </c>
      <c r="E59">
        <f t="shared" si="1"/>
        <v>0.455923099</v>
      </c>
      <c r="H59" s="15">
        <v>0.45</v>
      </c>
      <c r="I59">
        <v>0.455923099</v>
      </c>
    </row>
    <row r="60" spans="3:9" x14ac:dyDescent="0.3">
      <c r="C60" s="15">
        <v>0.44</v>
      </c>
      <c r="D60">
        <f t="shared" si="0"/>
        <v>2.5774575199999997E-2</v>
      </c>
      <c r="E60">
        <f t="shared" si="1"/>
        <v>0.45650888480000001</v>
      </c>
      <c r="H60" s="15">
        <v>0.44</v>
      </c>
      <c r="I60">
        <v>0.45650888480000001</v>
      </c>
    </row>
    <row r="61" spans="3:9" x14ac:dyDescent="0.3">
      <c r="C61" s="15">
        <v>0.43</v>
      </c>
      <c r="D61">
        <f t="shared" si="0"/>
        <v>2.5188789399999995E-2</v>
      </c>
      <c r="E61">
        <f t="shared" si="1"/>
        <v>0.45709467059999997</v>
      </c>
      <c r="H61" s="15">
        <v>0.43</v>
      </c>
      <c r="I61">
        <v>0.45709467059999997</v>
      </c>
    </row>
    <row r="62" spans="3:9" x14ac:dyDescent="0.3">
      <c r="C62" s="15">
        <v>0.41999999999999899</v>
      </c>
      <c r="D62">
        <f t="shared" si="0"/>
        <v>2.4603003599999937E-2</v>
      </c>
      <c r="E62">
        <f t="shared" si="1"/>
        <v>0.45768045640000005</v>
      </c>
      <c r="H62" s="15">
        <v>0.41999999999999899</v>
      </c>
      <c r="I62">
        <v>0.45768045640000005</v>
      </c>
    </row>
    <row r="63" spans="3:9" x14ac:dyDescent="0.3">
      <c r="C63" s="15">
        <v>0.40999999999999898</v>
      </c>
      <c r="D63">
        <f t="shared" si="0"/>
        <v>2.4017217799999935E-2</v>
      </c>
      <c r="E63">
        <f t="shared" si="1"/>
        <v>0.45826624220000006</v>
      </c>
      <c r="H63" s="15">
        <v>0.40999999999999898</v>
      </c>
      <c r="I63">
        <v>0.45826624220000006</v>
      </c>
    </row>
    <row r="64" spans="3:9" x14ac:dyDescent="0.3">
      <c r="C64" s="15">
        <v>0.39999999999999902</v>
      </c>
      <c r="D64">
        <f t="shared" si="0"/>
        <v>2.343143199999994E-2</v>
      </c>
      <c r="E64">
        <f t="shared" si="1"/>
        <v>0.45885202800000008</v>
      </c>
      <c r="H64" s="15">
        <v>0.39999999999999902</v>
      </c>
      <c r="I64">
        <v>0.45885202800000008</v>
      </c>
    </row>
    <row r="65" spans="3:9" x14ac:dyDescent="0.3">
      <c r="C65" s="15">
        <v>0.38999999999999901</v>
      </c>
      <c r="D65">
        <f t="shared" si="0"/>
        <v>2.2845646199999937E-2</v>
      </c>
      <c r="E65">
        <f t="shared" si="1"/>
        <v>0.45943781380000004</v>
      </c>
      <c r="H65" s="15">
        <v>0.38999999999999901</v>
      </c>
      <c r="I65">
        <v>0.45943781380000004</v>
      </c>
    </row>
    <row r="66" spans="3:9" x14ac:dyDescent="0.3">
      <c r="C66" s="15">
        <v>0.37999999999999901</v>
      </c>
      <c r="D66">
        <f t="shared" si="0"/>
        <v>2.2259860399999939E-2</v>
      </c>
      <c r="E66">
        <f t="shared" si="1"/>
        <v>0.46002359960000005</v>
      </c>
      <c r="H66" s="15">
        <v>0.37999999999999901</v>
      </c>
      <c r="I66">
        <v>0.46002359960000005</v>
      </c>
    </row>
    <row r="67" spans="3:9" x14ac:dyDescent="0.3">
      <c r="C67" s="15">
        <v>0.369999999999999</v>
      </c>
      <c r="D67">
        <f t="shared" si="0"/>
        <v>2.1674074599999937E-2</v>
      </c>
      <c r="E67">
        <f t="shared" si="1"/>
        <v>0.46060938540000007</v>
      </c>
      <c r="H67" s="15">
        <v>0.369999999999999</v>
      </c>
      <c r="I67">
        <v>0.46060938540000007</v>
      </c>
    </row>
    <row r="68" spans="3:9" x14ac:dyDescent="0.3">
      <c r="C68" s="15">
        <v>0.35999999999999899</v>
      </c>
      <c r="D68">
        <f t="shared" si="0"/>
        <v>2.1088288799999938E-2</v>
      </c>
      <c r="E68">
        <f t="shared" si="1"/>
        <v>0.46119517120000009</v>
      </c>
      <c r="H68" s="15">
        <v>0.35999999999999899</v>
      </c>
      <c r="I68">
        <v>0.46119517120000009</v>
      </c>
    </row>
    <row r="69" spans="3:9" x14ac:dyDescent="0.3">
      <c r="C69" s="15">
        <v>0.34999999999999898</v>
      </c>
      <c r="D69">
        <f t="shared" si="0"/>
        <v>2.0502502999999936E-2</v>
      </c>
      <c r="E69">
        <f t="shared" si="1"/>
        <v>0.46178095700000005</v>
      </c>
      <c r="H69" s="15">
        <v>0.34999999999999898</v>
      </c>
      <c r="I69">
        <v>0.46178095700000005</v>
      </c>
    </row>
    <row r="70" spans="3:9" x14ac:dyDescent="0.3">
      <c r="C70" s="15">
        <v>0.34</v>
      </c>
      <c r="D70">
        <f t="shared" ref="D70:D103" si="2">C70*$D$4</f>
        <v>1.99167172E-2</v>
      </c>
      <c r="E70">
        <f t="shared" ref="E70:E104" si="3">$D$2-D70</f>
        <v>0.46236674280000001</v>
      </c>
      <c r="H70" s="15">
        <v>0.34</v>
      </c>
      <c r="I70">
        <v>0.46236674280000001</v>
      </c>
    </row>
    <row r="71" spans="3:9" x14ac:dyDescent="0.3">
      <c r="C71" s="15">
        <v>0.33</v>
      </c>
      <c r="D71">
        <f t="shared" si="2"/>
        <v>1.9330931399999998E-2</v>
      </c>
      <c r="E71">
        <f t="shared" si="3"/>
        <v>0.46295252860000002</v>
      </c>
      <c r="H71" s="15">
        <v>0.33</v>
      </c>
      <c r="I71">
        <v>0.46295252860000002</v>
      </c>
    </row>
    <row r="72" spans="3:9" x14ac:dyDescent="0.3">
      <c r="C72" s="15">
        <v>0.32</v>
      </c>
      <c r="D72">
        <f t="shared" si="2"/>
        <v>1.8745145599999999E-2</v>
      </c>
      <c r="E72">
        <f t="shared" si="3"/>
        <v>0.46353831439999998</v>
      </c>
      <c r="H72" s="15">
        <v>0.32</v>
      </c>
      <c r="I72">
        <v>0.46353831439999998</v>
      </c>
    </row>
    <row r="73" spans="3:9" x14ac:dyDescent="0.3">
      <c r="C73" s="15">
        <v>0.31</v>
      </c>
      <c r="D73">
        <f t="shared" si="2"/>
        <v>1.8159359799999997E-2</v>
      </c>
      <c r="E73">
        <f t="shared" si="3"/>
        <v>0.4641241002</v>
      </c>
      <c r="H73" s="15">
        <v>0.31</v>
      </c>
      <c r="I73">
        <v>0.4641241002</v>
      </c>
    </row>
    <row r="74" spans="3:9" x14ac:dyDescent="0.3">
      <c r="C74" s="15">
        <v>0.3</v>
      </c>
      <c r="D74">
        <f t="shared" si="2"/>
        <v>1.7573573999999998E-2</v>
      </c>
      <c r="E74">
        <f t="shared" si="3"/>
        <v>0.46470988600000002</v>
      </c>
      <c r="H74" s="15">
        <v>0.3</v>
      </c>
      <c r="I74">
        <v>0.46470988600000002</v>
      </c>
    </row>
    <row r="75" spans="3:9" x14ac:dyDescent="0.3">
      <c r="C75" s="15">
        <v>0.28999999999999998</v>
      </c>
      <c r="D75">
        <f t="shared" si="2"/>
        <v>1.6987788199999996E-2</v>
      </c>
      <c r="E75">
        <f t="shared" si="3"/>
        <v>0.46529567179999998</v>
      </c>
      <c r="H75" s="15">
        <v>0.28999999999999998</v>
      </c>
      <c r="I75">
        <v>0.46529567179999998</v>
      </c>
    </row>
    <row r="76" spans="3:9" x14ac:dyDescent="0.3">
      <c r="C76" s="15">
        <v>0.28000000000000003</v>
      </c>
      <c r="D76">
        <f t="shared" si="2"/>
        <v>1.6402002400000001E-2</v>
      </c>
      <c r="E76">
        <f t="shared" si="3"/>
        <v>0.46588145759999999</v>
      </c>
      <c r="H76" s="15">
        <v>0.28000000000000003</v>
      </c>
      <c r="I76">
        <v>0.46588145759999999</v>
      </c>
    </row>
    <row r="77" spans="3:9" x14ac:dyDescent="0.3">
      <c r="C77" s="15">
        <v>0.27</v>
      </c>
      <c r="D77">
        <f t="shared" si="2"/>
        <v>1.5816216599999999E-2</v>
      </c>
      <c r="E77">
        <f t="shared" si="3"/>
        <v>0.46646724340000001</v>
      </c>
      <c r="H77" s="15">
        <v>0.27</v>
      </c>
      <c r="I77">
        <v>0.46646724340000001</v>
      </c>
    </row>
    <row r="78" spans="3:9" x14ac:dyDescent="0.3">
      <c r="C78" s="15">
        <v>0.26</v>
      </c>
      <c r="D78">
        <f t="shared" si="2"/>
        <v>1.5230430799999998E-2</v>
      </c>
      <c r="E78">
        <f t="shared" si="3"/>
        <v>0.46705302920000002</v>
      </c>
      <c r="H78" s="15">
        <v>0.26</v>
      </c>
      <c r="I78">
        <v>0.46705302920000002</v>
      </c>
    </row>
    <row r="79" spans="3:9" x14ac:dyDescent="0.3">
      <c r="C79" s="15">
        <v>0.25</v>
      </c>
      <c r="D79">
        <f t="shared" si="2"/>
        <v>1.4644644999999998E-2</v>
      </c>
      <c r="E79">
        <f t="shared" si="3"/>
        <v>0.46763881499999999</v>
      </c>
      <c r="H79" s="15">
        <v>0.25</v>
      </c>
      <c r="I79">
        <v>0.46763881499999999</v>
      </c>
    </row>
    <row r="80" spans="3:9" x14ac:dyDescent="0.3">
      <c r="C80" s="15">
        <v>0.24</v>
      </c>
      <c r="D80">
        <f t="shared" si="2"/>
        <v>1.4058859199999997E-2</v>
      </c>
      <c r="E80">
        <f t="shared" si="3"/>
        <v>0.4682246008</v>
      </c>
      <c r="H80" s="15">
        <v>0.24</v>
      </c>
      <c r="I80">
        <v>0.4682246008</v>
      </c>
    </row>
    <row r="81" spans="3:9" x14ac:dyDescent="0.3">
      <c r="C81" s="15">
        <v>0.23</v>
      </c>
      <c r="D81">
        <f t="shared" si="2"/>
        <v>1.3473073399999999E-2</v>
      </c>
      <c r="E81">
        <f t="shared" si="3"/>
        <v>0.46881038660000002</v>
      </c>
      <c r="H81" s="15">
        <v>0.23</v>
      </c>
      <c r="I81">
        <v>0.46881038660000002</v>
      </c>
    </row>
    <row r="82" spans="3:9" x14ac:dyDescent="0.3">
      <c r="C82" s="15">
        <v>0.22</v>
      </c>
      <c r="D82">
        <f t="shared" si="2"/>
        <v>1.2887287599999998E-2</v>
      </c>
      <c r="E82">
        <f t="shared" si="3"/>
        <v>0.46939617239999998</v>
      </c>
      <c r="H82" s="15">
        <v>0.22</v>
      </c>
      <c r="I82">
        <v>0.46939617239999998</v>
      </c>
    </row>
    <row r="83" spans="3:9" x14ac:dyDescent="0.3">
      <c r="C83" s="15">
        <v>0.21</v>
      </c>
      <c r="D83">
        <f t="shared" si="2"/>
        <v>1.2301501799999998E-2</v>
      </c>
      <c r="E83">
        <f t="shared" si="3"/>
        <v>0.46998195819999999</v>
      </c>
      <c r="H83" s="15">
        <v>0.21</v>
      </c>
      <c r="I83">
        <v>0.46998195819999999</v>
      </c>
    </row>
    <row r="84" spans="3:9" x14ac:dyDescent="0.3">
      <c r="C84" s="15">
        <v>0.2</v>
      </c>
      <c r="D84">
        <f t="shared" si="2"/>
        <v>1.1715715999999999E-2</v>
      </c>
      <c r="E84">
        <f t="shared" si="3"/>
        <v>0.47056774400000001</v>
      </c>
      <c r="H84" s="15">
        <v>0.2</v>
      </c>
      <c r="I84">
        <v>0.47056774400000001</v>
      </c>
    </row>
    <row r="85" spans="3:9" x14ac:dyDescent="0.3">
      <c r="C85" s="15">
        <v>0.19</v>
      </c>
      <c r="D85">
        <f t="shared" si="2"/>
        <v>1.1129930199999999E-2</v>
      </c>
      <c r="E85">
        <f t="shared" si="3"/>
        <v>0.47115352980000003</v>
      </c>
      <c r="H85" s="15">
        <v>0.19</v>
      </c>
      <c r="I85">
        <v>0.47115352980000003</v>
      </c>
    </row>
    <row r="86" spans="3:9" x14ac:dyDescent="0.3">
      <c r="C86" s="15">
        <v>0.18</v>
      </c>
      <c r="D86">
        <f t="shared" si="2"/>
        <v>1.0544144399999998E-2</v>
      </c>
      <c r="E86">
        <f t="shared" si="3"/>
        <v>0.47173931559999999</v>
      </c>
      <c r="H86" s="15">
        <v>0.18</v>
      </c>
      <c r="I86">
        <v>0.47173931559999999</v>
      </c>
    </row>
    <row r="87" spans="3:9" x14ac:dyDescent="0.3">
      <c r="C87" s="15">
        <v>0.17</v>
      </c>
      <c r="D87">
        <f t="shared" si="2"/>
        <v>9.9583585999999998E-3</v>
      </c>
      <c r="E87">
        <f t="shared" si="3"/>
        <v>0.4723251014</v>
      </c>
      <c r="H87" s="15">
        <v>0.17</v>
      </c>
      <c r="I87">
        <v>0.4723251014</v>
      </c>
    </row>
    <row r="88" spans="3:9" x14ac:dyDescent="0.3">
      <c r="C88" s="15">
        <v>0.16</v>
      </c>
      <c r="D88">
        <f t="shared" si="2"/>
        <v>9.3725727999999994E-3</v>
      </c>
      <c r="E88">
        <f t="shared" si="3"/>
        <v>0.47291088720000002</v>
      </c>
      <c r="H88" s="15">
        <v>0.16</v>
      </c>
      <c r="I88">
        <v>0.47291088720000002</v>
      </c>
    </row>
    <row r="89" spans="3:9" x14ac:dyDescent="0.3">
      <c r="C89" s="15">
        <v>0.15</v>
      </c>
      <c r="D89">
        <f t="shared" si="2"/>
        <v>8.786786999999999E-3</v>
      </c>
      <c r="E89">
        <f t="shared" si="3"/>
        <v>0.47349667299999998</v>
      </c>
      <c r="H89" s="15">
        <v>0.15</v>
      </c>
      <c r="I89">
        <v>0.47349667299999998</v>
      </c>
    </row>
    <row r="90" spans="3:9" x14ac:dyDescent="0.3">
      <c r="C90" s="15">
        <v>0.14000000000000001</v>
      </c>
      <c r="D90">
        <f t="shared" si="2"/>
        <v>8.2010012000000004E-3</v>
      </c>
      <c r="E90">
        <f t="shared" si="3"/>
        <v>0.4740824588</v>
      </c>
      <c r="H90" s="15">
        <v>0.14000000000000001</v>
      </c>
      <c r="I90">
        <v>0.4740824588</v>
      </c>
    </row>
    <row r="91" spans="3:9" x14ac:dyDescent="0.3">
      <c r="C91" s="15">
        <v>0.13</v>
      </c>
      <c r="D91">
        <f t="shared" si="2"/>
        <v>7.6152153999999991E-3</v>
      </c>
      <c r="E91">
        <f t="shared" si="3"/>
        <v>0.47466824460000001</v>
      </c>
      <c r="H91" s="15">
        <v>0.13</v>
      </c>
      <c r="I91">
        <v>0.47466824460000001</v>
      </c>
    </row>
    <row r="92" spans="3:9" x14ac:dyDescent="0.3">
      <c r="C92" s="15">
        <v>0.12</v>
      </c>
      <c r="D92">
        <f t="shared" si="2"/>
        <v>7.0294295999999987E-3</v>
      </c>
      <c r="E92">
        <f t="shared" si="3"/>
        <v>0.47525403039999997</v>
      </c>
      <c r="H92" s="15">
        <v>0.12</v>
      </c>
      <c r="I92">
        <v>0.47525403039999997</v>
      </c>
    </row>
    <row r="93" spans="3:9" x14ac:dyDescent="0.3">
      <c r="C93" s="15">
        <v>0.11</v>
      </c>
      <c r="D93">
        <f t="shared" si="2"/>
        <v>6.4436437999999992E-3</v>
      </c>
      <c r="E93">
        <f t="shared" si="3"/>
        <v>0.47583981619999999</v>
      </c>
      <c r="H93" s="15">
        <v>0.11</v>
      </c>
      <c r="I93">
        <v>0.47583981619999999</v>
      </c>
    </row>
    <row r="94" spans="3:9" x14ac:dyDescent="0.3">
      <c r="C94" s="15">
        <v>9.9999999999999103E-2</v>
      </c>
      <c r="D94">
        <f t="shared" si="2"/>
        <v>5.8578579999999467E-3</v>
      </c>
      <c r="E94">
        <f t="shared" si="3"/>
        <v>0.47642560200000006</v>
      </c>
      <c r="H94" s="15">
        <v>9.9999999999999103E-2</v>
      </c>
      <c r="I94">
        <v>0.47642560200000006</v>
      </c>
    </row>
    <row r="95" spans="3:9" x14ac:dyDescent="0.3">
      <c r="C95" s="15">
        <v>8.9999999999999095E-2</v>
      </c>
      <c r="D95">
        <f t="shared" si="2"/>
        <v>5.2720721999999463E-3</v>
      </c>
      <c r="E95">
        <f t="shared" si="3"/>
        <v>0.47701138780000008</v>
      </c>
      <c r="H95" s="15">
        <v>8.9999999999999095E-2</v>
      </c>
      <c r="I95">
        <v>0.47701138780000008</v>
      </c>
    </row>
    <row r="96" spans="3:9" x14ac:dyDescent="0.3">
      <c r="C96" s="15">
        <v>7.99999999999991E-2</v>
      </c>
      <c r="D96">
        <f t="shared" si="2"/>
        <v>4.6862863999999468E-3</v>
      </c>
      <c r="E96">
        <f t="shared" si="3"/>
        <v>0.47759717360000004</v>
      </c>
      <c r="H96" s="15">
        <v>7.99999999999991E-2</v>
      </c>
      <c r="I96">
        <v>0.47759717360000004</v>
      </c>
    </row>
    <row r="97" spans="3:9" x14ac:dyDescent="0.3">
      <c r="C97" s="15">
        <v>6.9999999999999105E-2</v>
      </c>
      <c r="D97">
        <f t="shared" si="2"/>
        <v>4.1005005999999473E-3</v>
      </c>
      <c r="E97">
        <f t="shared" si="3"/>
        <v>0.47818295940000005</v>
      </c>
      <c r="H97" s="15">
        <v>6.9999999999999105E-2</v>
      </c>
      <c r="I97">
        <v>0.47818295940000005</v>
      </c>
    </row>
    <row r="98" spans="3:9" x14ac:dyDescent="0.3">
      <c r="C98" s="15">
        <v>5.9999999999999103E-2</v>
      </c>
      <c r="D98">
        <f t="shared" si="2"/>
        <v>3.5147147999999469E-3</v>
      </c>
      <c r="E98">
        <f t="shared" si="3"/>
        <v>0.47876874520000007</v>
      </c>
      <c r="H98" s="15">
        <v>5.9999999999999103E-2</v>
      </c>
      <c r="I98">
        <v>0.47876874520000007</v>
      </c>
    </row>
    <row r="99" spans="3:9" x14ac:dyDescent="0.3">
      <c r="C99" s="15">
        <v>4.9999999999998997E-2</v>
      </c>
      <c r="D99">
        <f t="shared" si="2"/>
        <v>2.9289289999999408E-3</v>
      </c>
      <c r="E99">
        <f t="shared" si="3"/>
        <v>0.47935453100000008</v>
      </c>
      <c r="H99" s="15">
        <v>4.9999999999998997E-2</v>
      </c>
      <c r="I99">
        <v>0.47935453100000008</v>
      </c>
    </row>
    <row r="100" spans="3:9" x14ac:dyDescent="0.3">
      <c r="C100" s="15">
        <v>3.9999999999999002E-2</v>
      </c>
      <c r="D100">
        <f t="shared" si="2"/>
        <v>2.3431431999999413E-3</v>
      </c>
      <c r="E100">
        <f t="shared" si="3"/>
        <v>0.47994031680000004</v>
      </c>
      <c r="H100" s="15">
        <v>3.9999999999999002E-2</v>
      </c>
      <c r="I100">
        <v>0.47994031680000004</v>
      </c>
    </row>
    <row r="101" spans="3:9" x14ac:dyDescent="0.3">
      <c r="C101" s="15">
        <v>2.9999999999999E-2</v>
      </c>
      <c r="D101">
        <f t="shared" si="2"/>
        <v>1.7573573999999411E-3</v>
      </c>
      <c r="E101">
        <f t="shared" si="3"/>
        <v>0.48052610260000006</v>
      </c>
      <c r="H101" s="15">
        <v>2.9999999999999E-2</v>
      </c>
      <c r="I101">
        <v>0.48052610260000006</v>
      </c>
    </row>
    <row r="102" spans="3:9" x14ac:dyDescent="0.3">
      <c r="C102" s="15">
        <v>1.9999999999999001E-2</v>
      </c>
      <c r="D102">
        <f t="shared" si="2"/>
        <v>1.1715715999999414E-3</v>
      </c>
      <c r="E102">
        <f t="shared" si="3"/>
        <v>0.48111188840000008</v>
      </c>
      <c r="H102" s="15">
        <v>1.9999999999999001E-2</v>
      </c>
      <c r="I102">
        <v>0.48111188840000008</v>
      </c>
    </row>
    <row r="103" spans="3:9" x14ac:dyDescent="0.3">
      <c r="C103" s="15">
        <v>9.9999999999990097E-3</v>
      </c>
      <c r="D103">
        <f t="shared" si="2"/>
        <v>5.8578579999994185E-4</v>
      </c>
      <c r="E103">
        <f t="shared" si="3"/>
        <v>0.48169767420000004</v>
      </c>
      <c r="H103" s="15">
        <v>9.9999999999990097E-3</v>
      </c>
      <c r="I103">
        <v>0.48169767420000004</v>
      </c>
    </row>
    <row r="104" spans="3:9" x14ac:dyDescent="0.3">
      <c r="C104" s="15">
        <v>-9.9920072216264108E-16</v>
      </c>
      <c r="E104">
        <f t="shared" si="3"/>
        <v>0.48228346</v>
      </c>
      <c r="H104" s="15">
        <v>-9.9920072216264108E-16</v>
      </c>
      <c r="I104">
        <v>0.48228346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19"/>
  <sheetViews>
    <sheetView showGridLines="0" showRowColHeaders="0" tabSelected="1" workbookViewId="0">
      <selection activeCell="D6" sqref="D6"/>
    </sheetView>
  </sheetViews>
  <sheetFormatPr defaultColWidth="9.109375" defaultRowHeight="14.4" x14ac:dyDescent="0.3"/>
  <cols>
    <col min="1" max="1" width="9.109375" style="29"/>
    <col min="2" max="2" width="3" style="29" customWidth="1"/>
    <col min="3" max="3" width="40.33203125" style="29" bestFit="1" customWidth="1"/>
    <col min="4" max="4" width="10.5546875" style="29" bestFit="1" customWidth="1"/>
    <col min="5" max="5" width="9.109375" style="29"/>
    <col min="6" max="6" width="2.33203125" style="29" customWidth="1"/>
    <col min="7" max="7" width="49.33203125" style="29" customWidth="1"/>
    <col min="8" max="16384" width="9.109375" style="29"/>
  </cols>
  <sheetData>
    <row r="3" spans="3:7" ht="21" x14ac:dyDescent="0.4">
      <c r="C3" s="33" t="s">
        <v>23</v>
      </c>
    </row>
    <row r="5" spans="3:7" ht="15" thickBot="1" x14ac:dyDescent="0.35"/>
    <row r="6" spans="3:7" ht="15" thickBot="1" x14ac:dyDescent="0.35">
      <c r="C6" s="29" t="s">
        <v>21</v>
      </c>
      <c r="D6" s="40">
        <v>1000</v>
      </c>
    </row>
    <row r="7" spans="3:7" ht="15" thickBot="1" x14ac:dyDescent="0.35"/>
    <row r="8" spans="3:7" ht="15" thickBot="1" x14ac:dyDescent="0.35">
      <c r="C8" s="29" t="s">
        <v>19</v>
      </c>
      <c r="D8" s="39">
        <v>1</v>
      </c>
    </row>
    <row r="9" spans="3:7" x14ac:dyDescent="0.3">
      <c r="C9" s="30" t="s">
        <v>20</v>
      </c>
    </row>
    <row r="11" spans="3:7" x14ac:dyDescent="0.3">
      <c r="C11" s="29" t="str">
        <f>Sheet3!C27</f>
        <v>Número de acções a receber da Zon Optimus</v>
      </c>
      <c r="D11" s="38">
        <f>Sheet3!D27</f>
        <v>423.70488</v>
      </c>
    </row>
    <row r="13" spans="3:7" x14ac:dyDescent="0.3">
      <c r="C13" s="29" t="s">
        <v>22</v>
      </c>
      <c r="D13" s="37">
        <f>Sheet3!D30</f>
        <v>297.57918639999997</v>
      </c>
    </row>
    <row r="14" spans="3:7" ht="24.6" x14ac:dyDescent="0.3">
      <c r="G14" s="35" t="s">
        <v>29</v>
      </c>
    </row>
    <row r="15" spans="3:7" x14ac:dyDescent="0.3">
      <c r="C15" s="29" t="str">
        <f>Sheet3!C35</f>
        <v>Valor total da contrapartida*</v>
      </c>
      <c r="D15" s="31">
        <f>Sheet3!D35</f>
        <v>2449.9999767999998</v>
      </c>
      <c r="G15" s="36"/>
    </row>
    <row r="16" spans="3:7" ht="24.6" x14ac:dyDescent="0.3">
      <c r="G16" s="35" t="s">
        <v>28</v>
      </c>
    </row>
    <row r="17" spans="3:4" x14ac:dyDescent="0.3">
      <c r="C17" s="29" t="str">
        <f>Sheet3!C37</f>
        <v>Valor da carteira com acções da Sonaecom**</v>
      </c>
      <c r="D17" s="31">
        <f>Sheet3!D37</f>
        <v>2236</v>
      </c>
    </row>
    <row r="19" spans="3:4" x14ac:dyDescent="0.3">
      <c r="C19" s="29" t="str">
        <f>Sheet3!C39</f>
        <v>Prémio**</v>
      </c>
      <c r="D19" s="32">
        <f>Sheet3!D39</f>
        <v>9.5706608586761943E-2</v>
      </c>
    </row>
  </sheetData>
  <sheetProtection password="C7EC" sheet="1" objects="1" scenarios="1"/>
  <phoneticPr fontId="4" type="noConversion"/>
  <pageMargins left="0.78740157499999996" right="0.78740157499999996" top="0.984251969" bottom="0.984251969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39"/>
  <sheetViews>
    <sheetView topLeftCell="A13" workbookViewId="0">
      <selection activeCell="C39" sqref="C39"/>
    </sheetView>
  </sheetViews>
  <sheetFormatPr defaultRowHeight="14.4" x14ac:dyDescent="0.3"/>
  <cols>
    <col min="2" max="2" width="12.44140625" bestFit="1" customWidth="1"/>
    <col min="3" max="3" width="40.33203125" bestFit="1" customWidth="1"/>
    <col min="4" max="4" width="11.5546875" bestFit="1" customWidth="1"/>
    <col min="5" max="5" width="17.6640625" customWidth="1"/>
  </cols>
  <sheetData>
    <row r="4" spans="1:11" x14ac:dyDescent="0.3">
      <c r="A4">
        <v>113.82532577864103</v>
      </c>
      <c r="B4">
        <v>100</v>
      </c>
      <c r="D4" s="18">
        <f t="shared" ref="D4:D17" si="0">($A$5*$B$4/F4)/100</f>
        <v>87.853910644167627</v>
      </c>
      <c r="E4" s="34">
        <f>(D4/100)</f>
        <v>0.87853910644167632</v>
      </c>
      <c r="F4" s="14">
        <v>1.1382532577864104</v>
      </c>
      <c r="G4">
        <f>F4*$G$17</f>
        <v>0.4822834559793297</v>
      </c>
      <c r="J4">
        <v>87.853910644167627</v>
      </c>
      <c r="K4">
        <v>0.4822834559793297</v>
      </c>
    </row>
    <row r="5" spans="1:11" x14ac:dyDescent="0.3">
      <c r="A5">
        <v>100</v>
      </c>
      <c r="B5" t="s">
        <v>18</v>
      </c>
      <c r="D5" s="16">
        <f t="shared" si="0"/>
        <v>88.741323882997619</v>
      </c>
      <c r="E5" s="20">
        <f t="shared" ref="E5:E17" si="1">(D5/100)</f>
        <v>0.88741323882997625</v>
      </c>
      <c r="F5" s="14">
        <v>1.1268707252085461</v>
      </c>
      <c r="G5">
        <f t="shared" ref="G5:G15" si="2">F5*$G$17</f>
        <v>0.47746062141953632</v>
      </c>
      <c r="J5">
        <v>88.741323882997619</v>
      </c>
      <c r="K5">
        <v>0.47746062141953632</v>
      </c>
    </row>
    <row r="6" spans="1:11" x14ac:dyDescent="0.3">
      <c r="D6" s="16">
        <f t="shared" si="0"/>
        <v>89.64684759608943</v>
      </c>
      <c r="E6" s="20">
        <f t="shared" si="1"/>
        <v>0.8964684759608943</v>
      </c>
      <c r="F6" s="14">
        <v>1.1154881926306821</v>
      </c>
      <c r="G6">
        <f t="shared" si="2"/>
        <v>0.47263778685974306</v>
      </c>
      <c r="J6">
        <v>89.64684759608943</v>
      </c>
      <c r="K6">
        <v>0.47263778685974306</v>
      </c>
    </row>
    <row r="7" spans="1:11" x14ac:dyDescent="0.3">
      <c r="D7" s="16">
        <f t="shared" si="0"/>
        <v>90.571041901203756</v>
      </c>
      <c r="E7" s="20">
        <f t="shared" si="1"/>
        <v>0.90571041901203753</v>
      </c>
      <c r="F7" s="14">
        <v>1.1041056600528178</v>
      </c>
      <c r="G7">
        <f t="shared" si="2"/>
        <v>0.46781495229994974</v>
      </c>
      <c r="J7">
        <v>90.571041901203756</v>
      </c>
      <c r="K7">
        <v>0.46781495229994974</v>
      </c>
    </row>
    <row r="8" spans="1:11" x14ac:dyDescent="0.3">
      <c r="D8" s="16">
        <f t="shared" si="0"/>
        <v>91.514490254341297</v>
      </c>
      <c r="E8" s="20">
        <f t="shared" si="1"/>
        <v>0.91514490254341296</v>
      </c>
      <c r="F8" s="14">
        <v>1.0927231274749538</v>
      </c>
      <c r="G8">
        <f t="shared" si="2"/>
        <v>0.46299211774015647</v>
      </c>
      <c r="J8">
        <v>91.514490254341297</v>
      </c>
      <c r="K8">
        <v>0.46299211774015647</v>
      </c>
    </row>
    <row r="9" spans="1:11" x14ac:dyDescent="0.3">
      <c r="D9" s="16">
        <f t="shared" si="0"/>
        <v>92.477800678071205</v>
      </c>
      <c r="E9" s="20">
        <f t="shared" si="1"/>
        <v>0.92477800678071209</v>
      </c>
      <c r="F9" s="14">
        <v>1.0813405948970898</v>
      </c>
      <c r="G9">
        <f t="shared" si="2"/>
        <v>0.45816928318036321</v>
      </c>
      <c r="J9">
        <v>92.477800678071205</v>
      </c>
      <c r="K9">
        <v>0.45816928318036321</v>
      </c>
    </row>
    <row r="10" spans="1:11" x14ac:dyDescent="0.3">
      <c r="D10" s="16">
        <f t="shared" si="0"/>
        <v>93.461607068263461</v>
      </c>
      <c r="E10" s="20">
        <f t="shared" si="1"/>
        <v>0.93461607068263464</v>
      </c>
      <c r="F10" s="14">
        <v>1.0699580623192255</v>
      </c>
      <c r="G10">
        <f t="shared" si="2"/>
        <v>0.45334644862056983</v>
      </c>
      <c r="J10">
        <v>93.461607068263461</v>
      </c>
      <c r="K10">
        <v>0.45334644862056983</v>
      </c>
    </row>
    <row r="11" spans="1:11" x14ac:dyDescent="0.3">
      <c r="D11" s="16">
        <f t="shared" si="0"/>
        <v>94.466570585126476</v>
      </c>
      <c r="E11" s="20">
        <f t="shared" si="1"/>
        <v>0.94466570585126475</v>
      </c>
      <c r="F11" s="14">
        <v>1.0585755297413617</v>
      </c>
      <c r="G11">
        <f t="shared" si="2"/>
        <v>0.44852361406077662</v>
      </c>
      <c r="J11">
        <v>94.466570585126476</v>
      </c>
      <c r="K11">
        <v>0.44852361406077662</v>
      </c>
    </row>
    <row r="12" spans="1:11" x14ac:dyDescent="0.3">
      <c r="D12" s="16">
        <f t="shared" si="0"/>
        <v>95.493381134964821</v>
      </c>
      <c r="E12" s="20">
        <f t="shared" si="1"/>
        <v>0.95493381134964817</v>
      </c>
      <c r="F12" s="14">
        <v>1.0471929971634975</v>
      </c>
      <c r="G12">
        <f t="shared" si="2"/>
        <v>0.4437007795009833</v>
      </c>
      <c r="J12">
        <v>95.493381134964821</v>
      </c>
      <c r="K12">
        <v>0.4437007795009833</v>
      </c>
    </row>
    <row r="13" spans="1:11" x14ac:dyDescent="0.3">
      <c r="D13" s="16">
        <f t="shared" si="0"/>
        <v>96.542758949634759</v>
      </c>
      <c r="E13" s="20">
        <f t="shared" si="1"/>
        <v>0.96542758949634755</v>
      </c>
      <c r="F13" s="14">
        <v>1.0358104645856334</v>
      </c>
      <c r="G13">
        <f t="shared" si="2"/>
        <v>0.43887794494119003</v>
      </c>
      <c r="J13">
        <v>96.542758949634759</v>
      </c>
      <c r="K13">
        <v>0.43887794494119003</v>
      </c>
    </row>
    <row r="14" spans="1:11" x14ac:dyDescent="0.3">
      <c r="D14" s="16">
        <f t="shared" si="0"/>
        <v>97.615456271297376</v>
      </c>
      <c r="E14" s="20">
        <f t="shared" si="1"/>
        <v>0.97615456271297374</v>
      </c>
      <c r="F14" s="14">
        <v>1.0244279320077694</v>
      </c>
      <c r="G14">
        <f t="shared" si="2"/>
        <v>0.43405511038139677</v>
      </c>
      <c r="J14">
        <v>97.615456271297376</v>
      </c>
      <c r="K14">
        <v>0.43405511038139677</v>
      </c>
    </row>
    <row r="15" spans="1:11" x14ac:dyDescent="0.3">
      <c r="D15" s="16">
        <f t="shared" si="0"/>
        <v>98.712259150750157</v>
      </c>
      <c r="E15" s="20">
        <f t="shared" si="1"/>
        <v>0.98712259150750159</v>
      </c>
      <c r="F15" s="14">
        <v>1.0130453994299051</v>
      </c>
      <c r="G15">
        <f t="shared" si="2"/>
        <v>0.42923227582160339</v>
      </c>
      <c r="J15">
        <v>98.712259150750157</v>
      </c>
      <c r="K15">
        <v>0.42923227582160339</v>
      </c>
    </row>
    <row r="16" spans="1:11" x14ac:dyDescent="0.3">
      <c r="D16" s="16">
        <f t="shared" si="0"/>
        <v>99.833989368372315</v>
      </c>
      <c r="E16" s="20">
        <f t="shared" si="1"/>
        <v>0.99833989368372311</v>
      </c>
      <c r="F16" s="14">
        <v>1.0016628668520411</v>
      </c>
      <c r="G16">
        <f>F16*$G$17</f>
        <v>0.42440944126181013</v>
      </c>
      <c r="J16">
        <v>99.833989368372315</v>
      </c>
      <c r="K16">
        <v>0.42440944126181013</v>
      </c>
    </row>
    <row r="17" spans="2:11" x14ac:dyDescent="0.3">
      <c r="D17" s="16">
        <f t="shared" si="0"/>
        <v>100</v>
      </c>
      <c r="E17" s="20">
        <f t="shared" si="1"/>
        <v>1</v>
      </c>
      <c r="F17" s="8">
        <v>1</v>
      </c>
      <c r="G17">
        <v>0.42370487646768384</v>
      </c>
      <c r="J17">
        <v>100</v>
      </c>
      <c r="K17">
        <v>0.42370487646768384</v>
      </c>
    </row>
    <row r="21" spans="2:11" x14ac:dyDescent="0.3">
      <c r="B21">
        <v>0.48228346</v>
      </c>
      <c r="C21" s="21" t="s">
        <v>9</v>
      </c>
      <c r="D21" s="21">
        <f>'Calculadora Sonaecom'!D6</f>
        <v>1000</v>
      </c>
    </row>
    <row r="23" spans="2:11" x14ac:dyDescent="0.3">
      <c r="B23">
        <v>0.42370488000000001</v>
      </c>
      <c r="C23" s="21" t="s">
        <v>10</v>
      </c>
      <c r="D23" s="22">
        <f>'Calculadora Sonaecom'!D8</f>
        <v>1</v>
      </c>
    </row>
    <row r="24" spans="2:11" x14ac:dyDescent="0.3">
      <c r="D24" s="19">
        <f>(100%*100%/D23)*100%</f>
        <v>1</v>
      </c>
    </row>
    <row r="25" spans="2:11" x14ac:dyDescent="0.3">
      <c r="B25">
        <v>5.08</v>
      </c>
      <c r="D25" s="9">
        <f>D24*B23</f>
        <v>0.42370488000000001</v>
      </c>
      <c r="E25">
        <f>IF(D24*B23&gt;B21,B21,D25)</f>
        <v>0.42370488000000001</v>
      </c>
    </row>
    <row r="27" spans="2:11" x14ac:dyDescent="0.3">
      <c r="C27" s="23" t="s">
        <v>24</v>
      </c>
      <c r="D27" s="24">
        <f>E25*D21</f>
        <v>423.70488</v>
      </c>
    </row>
    <row r="29" spans="2:11" x14ac:dyDescent="0.3">
      <c r="C29" s="27" t="s">
        <v>12</v>
      </c>
      <c r="D29" s="28">
        <f>-(D21*(D25-B21))*B25</f>
        <v>297.57918639999997</v>
      </c>
    </row>
    <row r="30" spans="2:11" x14ac:dyDescent="0.3">
      <c r="C30" s="23" t="s">
        <v>12</v>
      </c>
      <c r="D30" s="25">
        <f>IF(D23&lt;87.85391%,0,D29)</f>
        <v>297.57918639999997</v>
      </c>
    </row>
    <row r="31" spans="2:11" x14ac:dyDescent="0.3">
      <c r="C31" t="s">
        <v>13</v>
      </c>
      <c r="D31">
        <v>2.2360000000000002</v>
      </c>
    </row>
    <row r="33" spans="3:4" x14ac:dyDescent="0.3">
      <c r="C33" t="s">
        <v>14</v>
      </c>
      <c r="D33">
        <v>5.08</v>
      </c>
    </row>
    <row r="35" spans="3:4" x14ac:dyDescent="0.3">
      <c r="C35" s="23" t="s">
        <v>25</v>
      </c>
      <c r="D35" s="25">
        <f>(D27*D33)+D30</f>
        <v>2449.9999767999998</v>
      </c>
    </row>
    <row r="37" spans="3:4" x14ac:dyDescent="0.3">
      <c r="C37" s="23" t="s">
        <v>26</v>
      </c>
      <c r="D37" s="23">
        <f>D21*D31</f>
        <v>2236</v>
      </c>
    </row>
    <row r="38" spans="3:4" x14ac:dyDescent="0.3">
      <c r="C38" s="23"/>
      <c r="D38" s="23"/>
    </row>
    <row r="39" spans="3:4" x14ac:dyDescent="0.3">
      <c r="C39" s="23" t="s">
        <v>27</v>
      </c>
      <c r="D39" s="26">
        <f>D35/D37-1</f>
        <v>9.5706608586761943E-2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VAR</vt:lpstr>
      <vt:lpstr>Calculadora Sonaecom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Moutinho</dc:creator>
  <cp:lastModifiedBy>Nuno Carregueiro</cp:lastModifiedBy>
  <dcterms:created xsi:type="dcterms:W3CDTF">2013-10-29T22:43:53Z</dcterms:created>
  <dcterms:modified xsi:type="dcterms:W3CDTF">2013-10-30T12:46:59Z</dcterms:modified>
</cp:coreProperties>
</file>