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8" windowWidth="19416" windowHeight="10032"/>
  </bookViews>
  <sheets>
    <sheet name="Calculadora Certificados" sheetId="1" r:id="rId1"/>
    <sheet name="Sheet2" sheetId="2" state="hidden" r:id="rId2"/>
  </sheets>
  <calcPr calcId="145621"/>
</workbook>
</file>

<file path=xl/calcChain.xml><?xml version="1.0" encoding="utf-8"?>
<calcChain xmlns="http://schemas.openxmlformats.org/spreadsheetml/2006/main">
  <c r="C28" i="2" l="1"/>
  <c r="C29" i="2"/>
  <c r="C30" i="2"/>
  <c r="B30" i="2" s="1"/>
  <c r="C31" i="2"/>
  <c r="C32" i="2"/>
  <c r="C33" i="2"/>
  <c r="C34" i="2"/>
  <c r="B34" i="2" s="1"/>
  <c r="C35" i="2"/>
  <c r="C36" i="2"/>
  <c r="C37" i="2"/>
  <c r="B37" i="2" s="1"/>
  <c r="C38" i="2"/>
  <c r="C39" i="2"/>
  <c r="C40" i="2"/>
  <c r="C41" i="2"/>
  <c r="C42" i="2"/>
  <c r="B42" i="2" s="1"/>
  <c r="C43" i="2"/>
  <c r="C44" i="2"/>
  <c r="C45" i="2"/>
  <c r="B45" i="2" s="1"/>
  <c r="C46" i="2"/>
  <c r="C27" i="2"/>
  <c r="C12" i="2"/>
  <c r="C13" i="2"/>
  <c r="B13" i="2" s="1"/>
  <c r="C14" i="2"/>
  <c r="B14" i="2" s="1"/>
  <c r="C15" i="2"/>
  <c r="C16" i="2"/>
  <c r="C17" i="2"/>
  <c r="C18" i="2"/>
  <c r="C19" i="2"/>
  <c r="C20" i="2"/>
  <c r="C21" i="2"/>
  <c r="B21" i="2" s="1"/>
  <c r="C22" i="2"/>
  <c r="B22" i="2" s="1"/>
  <c r="C23" i="2"/>
  <c r="C24" i="2"/>
  <c r="C25" i="2"/>
  <c r="C26" i="2"/>
  <c r="C11" i="2"/>
  <c r="C8" i="2"/>
  <c r="C9" i="2"/>
  <c r="B9" i="2" s="1"/>
  <c r="C10" i="2"/>
  <c r="B15" i="2"/>
  <c r="B16" i="2"/>
  <c r="B17" i="2"/>
  <c r="B20" i="2"/>
  <c r="B24" i="2"/>
  <c r="B25" i="2"/>
  <c r="B27" i="2"/>
  <c r="B29" i="2"/>
  <c r="B31" i="2"/>
  <c r="B32" i="2"/>
  <c r="B33" i="2"/>
  <c r="B35" i="2"/>
  <c r="B36" i="2"/>
  <c r="B39" i="2"/>
  <c r="B41" i="2"/>
  <c r="B44" i="2"/>
  <c r="C7" i="2"/>
  <c r="B7" i="2" s="1"/>
  <c r="E6" i="2"/>
  <c r="B8" i="2"/>
  <c r="B10" i="2"/>
  <c r="B11" i="2"/>
  <c r="B12" i="2"/>
  <c r="B18" i="2"/>
  <c r="B19" i="2"/>
  <c r="B23" i="2"/>
  <c r="B26" i="2"/>
  <c r="B28" i="2"/>
  <c r="B38" i="2"/>
  <c r="B40" i="2"/>
  <c r="B43" i="2"/>
  <c r="B46" i="2"/>
  <c r="J5" i="2"/>
  <c r="J6" i="2" s="1"/>
  <c r="G11" i="1" s="1"/>
  <c r="E7" i="2" l="1"/>
  <c r="F7" i="2" s="1"/>
  <c r="G7" i="2" s="1"/>
  <c r="J9" i="2"/>
  <c r="G14" i="1" s="1"/>
  <c r="J8" i="2"/>
  <c r="G13" i="1" s="1"/>
  <c r="J7" i="2"/>
  <c r="G12" i="1" s="1"/>
  <c r="J10" i="2"/>
  <c r="G15" i="1" s="1"/>
  <c r="E8" i="2" l="1"/>
  <c r="F8" i="2" s="1"/>
  <c r="G8" i="2" s="1"/>
  <c r="H7" i="2"/>
  <c r="J11" i="2"/>
  <c r="G21" i="1" s="1"/>
  <c r="E9" i="2" l="1"/>
  <c r="F9" i="2" s="1"/>
  <c r="G9" i="2" s="1"/>
  <c r="H8" i="2"/>
  <c r="J12" i="2"/>
  <c r="G23" i="1" s="1"/>
  <c r="E10" i="2" l="1"/>
  <c r="F10" i="2" s="1"/>
  <c r="G10" i="2" s="1"/>
  <c r="H9" i="2"/>
  <c r="H10" i="2" l="1"/>
  <c r="C11" i="1" s="1"/>
  <c r="E11" i="2"/>
  <c r="F11" i="2" s="1"/>
  <c r="G11" i="2" s="1"/>
  <c r="E12" i="2" l="1"/>
  <c r="F12" i="2" s="1"/>
  <c r="G12" i="2" s="1"/>
  <c r="H11" i="2"/>
  <c r="E13" i="2" l="1"/>
  <c r="F13" i="2" s="1"/>
  <c r="G13" i="2" s="1"/>
  <c r="H12" i="2"/>
  <c r="E14" i="2" l="1"/>
  <c r="F14" i="2" s="1"/>
  <c r="G14" i="2" s="1"/>
  <c r="H13" i="2"/>
  <c r="H14" i="2" l="1"/>
  <c r="C12" i="1" s="1"/>
  <c r="E15" i="2"/>
  <c r="F15" i="2" s="1"/>
  <c r="G15" i="2" s="1"/>
  <c r="E16" i="2" l="1"/>
  <c r="F16" i="2" s="1"/>
  <c r="G16" i="2" s="1"/>
  <c r="H15" i="2"/>
  <c r="E17" i="2" l="1"/>
  <c r="F17" i="2" s="1"/>
  <c r="G17" i="2" s="1"/>
  <c r="H16" i="2"/>
  <c r="E18" i="2" l="1"/>
  <c r="F18" i="2" s="1"/>
  <c r="G18" i="2" s="1"/>
  <c r="H17" i="2"/>
  <c r="H18" i="2" l="1"/>
  <c r="C13" i="1" s="1"/>
  <c r="E19" i="2"/>
  <c r="F19" i="2" s="1"/>
  <c r="G19" i="2" s="1"/>
  <c r="E20" i="2" l="1"/>
  <c r="F20" i="2" s="1"/>
  <c r="G20" i="2" s="1"/>
  <c r="H19" i="2"/>
  <c r="E21" i="2" l="1"/>
  <c r="F21" i="2" s="1"/>
  <c r="G21" i="2" s="1"/>
  <c r="H20" i="2"/>
  <c r="E22" i="2" l="1"/>
  <c r="F22" i="2" s="1"/>
  <c r="G22" i="2" s="1"/>
  <c r="H21" i="2"/>
  <c r="H22" i="2" l="1"/>
  <c r="C14" i="1" s="1"/>
  <c r="E23" i="2"/>
  <c r="F23" i="2" s="1"/>
  <c r="G23" i="2" s="1"/>
  <c r="E24" i="2" l="1"/>
  <c r="F24" i="2" s="1"/>
  <c r="G24" i="2" s="1"/>
  <c r="H23" i="2"/>
  <c r="E25" i="2" l="1"/>
  <c r="F25" i="2" s="1"/>
  <c r="G25" i="2" s="1"/>
  <c r="H24" i="2"/>
  <c r="E26" i="2" l="1"/>
  <c r="F26" i="2" s="1"/>
  <c r="G26" i="2" s="1"/>
  <c r="H25" i="2"/>
  <c r="H26" i="2" l="1"/>
  <c r="C15" i="1" s="1"/>
  <c r="E27" i="2"/>
  <c r="F27" i="2" s="1"/>
  <c r="G27" i="2" s="1"/>
  <c r="E28" i="2" l="1"/>
  <c r="F28" i="2" s="1"/>
  <c r="G28" i="2" s="1"/>
  <c r="H27" i="2"/>
  <c r="E29" i="2" l="1"/>
  <c r="F29" i="2" s="1"/>
  <c r="G29" i="2" s="1"/>
  <c r="H28" i="2"/>
  <c r="E30" i="2" l="1"/>
  <c r="F30" i="2" s="1"/>
  <c r="G30" i="2" s="1"/>
  <c r="H29" i="2"/>
  <c r="H30" i="2" l="1"/>
  <c r="C16" i="1" s="1"/>
  <c r="E31" i="2"/>
  <c r="F31" i="2" s="1"/>
  <c r="G31" i="2" s="1"/>
  <c r="E32" i="2" l="1"/>
  <c r="F32" i="2" s="1"/>
  <c r="G32" i="2" s="1"/>
  <c r="H31" i="2"/>
  <c r="E33" i="2" l="1"/>
  <c r="F33" i="2" s="1"/>
  <c r="G33" i="2" s="1"/>
  <c r="H32" i="2"/>
  <c r="E34" i="2" l="1"/>
  <c r="F34" i="2" s="1"/>
  <c r="G34" i="2" s="1"/>
  <c r="H33" i="2"/>
  <c r="H34" i="2" l="1"/>
  <c r="C17" i="1" s="1"/>
  <c r="E35" i="2"/>
  <c r="F35" i="2" s="1"/>
  <c r="G35" i="2" s="1"/>
  <c r="E36" i="2" l="1"/>
  <c r="F36" i="2" s="1"/>
  <c r="G36" i="2" s="1"/>
  <c r="H35" i="2"/>
  <c r="E37" i="2" l="1"/>
  <c r="F37" i="2" s="1"/>
  <c r="G37" i="2" s="1"/>
  <c r="H36" i="2"/>
  <c r="E38" i="2" l="1"/>
  <c r="F38" i="2" s="1"/>
  <c r="G38" i="2" s="1"/>
  <c r="H37" i="2"/>
  <c r="H38" i="2" l="1"/>
  <c r="C18" i="1" s="1"/>
  <c r="E39" i="2"/>
  <c r="F39" i="2" s="1"/>
  <c r="G39" i="2" s="1"/>
  <c r="E40" i="2" l="1"/>
  <c r="F40" i="2" s="1"/>
  <c r="G40" i="2" s="1"/>
  <c r="H39" i="2"/>
  <c r="E41" i="2" l="1"/>
  <c r="F41" i="2" s="1"/>
  <c r="G41" i="2" s="1"/>
  <c r="H40" i="2"/>
  <c r="E42" i="2" l="1"/>
  <c r="F42" i="2" s="1"/>
  <c r="G42" i="2" s="1"/>
  <c r="H41" i="2"/>
  <c r="H42" i="2" l="1"/>
  <c r="C19" i="1" s="1"/>
  <c r="E43" i="2"/>
  <c r="F43" i="2" s="1"/>
  <c r="G43" i="2" s="1"/>
  <c r="E44" i="2" l="1"/>
  <c r="F44" i="2" s="1"/>
  <c r="G44" i="2" s="1"/>
  <c r="H43" i="2"/>
  <c r="E45" i="2" l="1"/>
  <c r="F45" i="2" s="1"/>
  <c r="G45" i="2" s="1"/>
  <c r="H44" i="2"/>
  <c r="E46" i="2" l="1"/>
  <c r="F46" i="2" s="1"/>
  <c r="G46" i="2" s="1"/>
  <c r="H45" i="2"/>
  <c r="H46" i="2" l="1"/>
  <c r="C20" i="1" s="1"/>
  <c r="C23" i="1"/>
  <c r="G47" i="2"/>
</calcChain>
</file>

<file path=xl/sharedStrings.xml><?xml version="1.0" encoding="utf-8"?>
<sst xmlns="http://schemas.openxmlformats.org/spreadsheetml/2006/main" count="30" uniqueCount="22">
  <si>
    <t>Certificados de aforro</t>
  </si>
  <si>
    <t>Certificados do Tesouro Poupança Mais</t>
  </si>
  <si>
    <t>Investimento</t>
  </si>
  <si>
    <t>Final do 1º ano</t>
  </si>
  <si>
    <t>Final do 2º ano</t>
  </si>
  <si>
    <t>Final do 3º ano</t>
  </si>
  <si>
    <t>Final do 4º ano</t>
  </si>
  <si>
    <t>Final do 5º ano</t>
  </si>
  <si>
    <t>Final do 6º ano</t>
  </si>
  <si>
    <t>Final do 7º ano</t>
  </si>
  <si>
    <t>Final do 8º ano</t>
  </si>
  <si>
    <t>Final do 9º ano</t>
  </si>
  <si>
    <t>Final do 10º ano</t>
  </si>
  <si>
    <t>TOTAL (Ilíquido)</t>
  </si>
  <si>
    <t>TOTAL (líquido)</t>
  </si>
  <si>
    <t>CA</t>
  </si>
  <si>
    <t>CTPM</t>
  </si>
  <si>
    <t>Indique um montante</t>
  </si>
  <si>
    <t>Taxa</t>
  </si>
  <si>
    <t xml:space="preserve">Nota: Considera a manutenção da Euribor a três </t>
  </si>
  <si>
    <t>meses ao longo dos próximos 10 anos.</t>
  </si>
  <si>
    <t>Calculadora para os produtos de poupança do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</si>
</sst>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10" fontId="0" fillId="0" borderId="0" xfId="0" applyNumberFormat="1"/>
    <xf numFmtId="164" fontId="0" fillId="0" borderId="0" xfId="0" applyNumberFormat="1"/>
    <xf numFmtId="10" fontId="0" fillId="0" borderId="0" xfId="1" applyNumberFormat="1" applyFont="1"/>
    <xf numFmtId="0" fontId="0" fillId="2" borderId="0" xfId="0" applyFill="1"/>
    <xf numFmtId="164" fontId="0" fillId="2" borderId="0" xfId="0" applyNumberFormat="1" applyFill="1"/>
    <xf numFmtId="10" fontId="0" fillId="2" borderId="0" xfId="0" applyNumberFormat="1" applyFill="1"/>
    <xf numFmtId="0" fontId="0" fillId="3" borderId="0" xfId="0" applyFill="1"/>
    <xf numFmtId="0" fontId="2" fillId="3" borderId="0" xfId="0" applyFont="1" applyFill="1"/>
    <xf numFmtId="0" fontId="3" fillId="3" borderId="0" xfId="0" applyFont="1" applyFill="1"/>
    <xf numFmtId="0" fontId="4" fillId="3" borderId="0" xfId="0" applyFont="1" applyFill="1"/>
    <xf numFmtId="2" fontId="5" fillId="3" borderId="0" xfId="0" applyNumberFormat="1" applyFont="1" applyFill="1"/>
    <xf numFmtId="2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2" fontId="5" fillId="3" borderId="0" xfId="0" applyNumberFormat="1" applyFont="1" applyFill="1" applyAlignment="1">
      <alignment horizontal="center"/>
    </xf>
    <xf numFmtId="0" fontId="0" fillId="4" borderId="0" xfId="0" applyFill="1"/>
    <xf numFmtId="2" fontId="0" fillId="4" borderId="0" xfId="0" applyNumberFormat="1" applyFill="1" applyAlignment="1">
      <alignment horizontal="center"/>
    </xf>
    <xf numFmtId="0" fontId="5" fillId="3" borderId="0" xfId="0" applyFont="1" applyFill="1"/>
    <xf numFmtId="0" fontId="0" fillId="3" borderId="1" xfId="0" applyFill="1" applyBorder="1" applyAlignment="1" applyProtection="1">
      <alignment horizontal="center"/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666750</xdr:colOff>
      <xdr:row>0</xdr:row>
      <xdr:rowOff>95250</xdr:rowOff>
    </xdr:from>
    <xdr:to>
      <xdr:col>7</xdr:col>
      <xdr:colOff>247650</xdr:colOff>
      <xdr:row>5</xdr:row>
      <xdr:rowOff>56136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5425" y="285750"/>
          <a:ext cx="1943100" cy="9610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26"/>
  <sheetViews>
    <sheetView showGridLines="0" showRowColHeaders="0" tabSelected="1" workbookViewId="0">
      <selection activeCell="C5" sqref="C5"/>
    </sheetView>
  </sheetViews>
  <sheetFormatPr defaultColWidth="9.109375" defaultRowHeight="14.4" x14ac:dyDescent="0.3"/>
  <cols>
    <col min="1" max="1" width="9.109375" style="7"/>
    <col min="2" max="2" width="21.44140625" style="7" customWidth="1"/>
    <col min="3" max="3" width="20" style="7" customWidth="1"/>
    <col min="4" max="4" width="9.109375" style="7"/>
    <col min="5" max="5" width="9.88671875" style="7" customWidth="1"/>
    <col min="6" max="6" width="22.88671875" style="7" customWidth="1"/>
    <col min="7" max="7" width="12.5546875" style="7" customWidth="1"/>
    <col min="8" max="16384" width="9.109375" style="7"/>
  </cols>
  <sheetData>
    <row r="3" spans="2:7" ht="18" x14ac:dyDescent="0.35">
      <c r="B3" s="17" t="s">
        <v>21</v>
      </c>
    </row>
    <row r="7" spans="2:7" x14ac:dyDescent="0.3">
      <c r="B7" s="8" t="s">
        <v>0</v>
      </c>
      <c r="F7" s="8" t="s">
        <v>1</v>
      </c>
    </row>
    <row r="9" spans="2:7" ht="15.75" thickBot="1" x14ac:dyDescent="0.3">
      <c r="C9" s="13" t="s">
        <v>2</v>
      </c>
      <c r="G9" s="13" t="s">
        <v>2</v>
      </c>
    </row>
    <row r="10" spans="2:7" ht="15.75" thickBot="1" x14ac:dyDescent="0.3">
      <c r="B10" s="8" t="s">
        <v>17</v>
      </c>
      <c r="C10" s="18"/>
      <c r="F10" s="8" t="s">
        <v>17</v>
      </c>
      <c r="G10" s="18"/>
    </row>
    <row r="11" spans="2:7" x14ac:dyDescent="0.3">
      <c r="B11" s="15" t="s">
        <v>3</v>
      </c>
      <c r="C11" s="16">
        <f>Sheet2!H10</f>
        <v>0</v>
      </c>
      <c r="F11" s="15" t="s">
        <v>3</v>
      </c>
      <c r="G11" s="16">
        <f>IF($G$10&lt;1000,0,Sheet2!J6)</f>
        <v>0</v>
      </c>
    </row>
    <row r="12" spans="2:7" x14ac:dyDescent="0.3">
      <c r="B12" s="15" t="s">
        <v>4</v>
      </c>
      <c r="C12" s="16">
        <f>Sheet2!H14</f>
        <v>0</v>
      </c>
      <c r="F12" s="15" t="s">
        <v>4</v>
      </c>
      <c r="G12" s="16">
        <f>IF($G$10&lt;1000,0,Sheet2!J7)</f>
        <v>0</v>
      </c>
    </row>
    <row r="13" spans="2:7" x14ac:dyDescent="0.3">
      <c r="B13" s="15" t="s">
        <v>5</v>
      </c>
      <c r="C13" s="16">
        <f>Sheet2!H18</f>
        <v>0</v>
      </c>
      <c r="F13" s="15" t="s">
        <v>5</v>
      </c>
      <c r="G13" s="16">
        <f>IF($G$10&lt;1000,0,Sheet2!J8)</f>
        <v>0</v>
      </c>
    </row>
    <row r="14" spans="2:7" x14ac:dyDescent="0.3">
      <c r="B14" s="15" t="s">
        <v>6</v>
      </c>
      <c r="C14" s="16">
        <f>Sheet2!H22</f>
        <v>0</v>
      </c>
      <c r="F14" s="15" t="s">
        <v>6</v>
      </c>
      <c r="G14" s="16">
        <f>IF($G$10&lt;1000,0,Sheet2!J9)</f>
        <v>0</v>
      </c>
    </row>
    <row r="15" spans="2:7" x14ac:dyDescent="0.3">
      <c r="B15" s="15" t="s">
        <v>7</v>
      </c>
      <c r="C15" s="16">
        <f>Sheet2!H26</f>
        <v>0</v>
      </c>
      <c r="F15" s="15" t="s">
        <v>7</v>
      </c>
      <c r="G15" s="16">
        <f>IF($G$10&lt;1000,0,Sheet2!J10)</f>
        <v>0</v>
      </c>
    </row>
    <row r="16" spans="2:7" x14ac:dyDescent="0.3">
      <c r="B16" s="15" t="s">
        <v>8</v>
      </c>
      <c r="C16" s="16">
        <f>Sheet2!H30</f>
        <v>0</v>
      </c>
      <c r="G16" s="12"/>
    </row>
    <row r="17" spans="2:7" x14ac:dyDescent="0.3">
      <c r="B17" s="15" t="s">
        <v>9</v>
      </c>
      <c r="C17" s="16">
        <f>Sheet2!H34</f>
        <v>0</v>
      </c>
    </row>
    <row r="18" spans="2:7" x14ac:dyDescent="0.3">
      <c r="B18" s="15" t="s">
        <v>10</v>
      </c>
      <c r="C18" s="16">
        <f>Sheet2!H38</f>
        <v>0</v>
      </c>
    </row>
    <row r="19" spans="2:7" x14ac:dyDescent="0.3">
      <c r="B19" s="15" t="s">
        <v>11</v>
      </c>
      <c r="C19" s="16">
        <f>Sheet2!H42</f>
        <v>0</v>
      </c>
    </row>
    <row r="20" spans="2:7" x14ac:dyDescent="0.3">
      <c r="B20" s="15" t="s">
        <v>12</v>
      </c>
      <c r="C20" s="16">
        <f>Sheet2!H46</f>
        <v>0</v>
      </c>
    </row>
    <row r="21" spans="2:7" ht="18" x14ac:dyDescent="0.35">
      <c r="C21" s="12"/>
      <c r="F21" s="11" t="s">
        <v>13</v>
      </c>
      <c r="G21" s="11">
        <f>IF(G10&lt;1000,0,Sheet2!J11)</f>
        <v>0</v>
      </c>
    </row>
    <row r="22" spans="2:7" ht="15" x14ac:dyDescent="0.25">
      <c r="C22" s="13"/>
    </row>
    <row r="23" spans="2:7" ht="18" x14ac:dyDescent="0.35">
      <c r="B23" s="11" t="s">
        <v>14</v>
      </c>
      <c r="C23" s="14">
        <f>Sheet2!G46</f>
        <v>0</v>
      </c>
      <c r="F23" s="11" t="s">
        <v>14</v>
      </c>
      <c r="G23" s="11">
        <f>IF(G10&lt;1000,0,Sheet2!J12)</f>
        <v>0</v>
      </c>
    </row>
    <row r="24" spans="2:7" x14ac:dyDescent="0.3">
      <c r="B24" s="9" t="s">
        <v>19</v>
      </c>
    </row>
    <row r="25" spans="2:7" x14ac:dyDescent="0.3">
      <c r="B25" s="10" t="s">
        <v>20</v>
      </c>
    </row>
    <row r="26" spans="2:7" ht="18.75" x14ac:dyDescent="0.3">
      <c r="F26" s="11"/>
      <c r="G26" s="11"/>
    </row>
  </sheetData>
  <sheetProtection sheet="1" objects="1" scenarios="1"/>
  <dataValidations count="3">
    <dataValidation type="whole" allowBlank="1" showInputMessage="1" showErrorMessage="1" errorTitle="Investimento" error="Introduza um valor entre 1.000€ e 1.000.000€" sqref="G10">
      <formula1>1000</formula1>
      <formula2>1000000</formula2>
    </dataValidation>
    <dataValidation type="whole" allowBlank="1" showInputMessage="1" showErrorMessage="1" errorTitle="Investimento" error="Indique um valor entre 100€ e 100.000€" sqref="C23">
      <formula1>100</formula1>
      <formula2>100000</formula2>
    </dataValidation>
    <dataValidation type="whole" allowBlank="1" showInputMessage="1" showErrorMessage="1" errorTitle="Investimento" error="Introduza um valor entre 100€ e 100.000€" sqref="C10">
      <formula1>100</formula1>
      <formula2>100000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47"/>
  <sheetViews>
    <sheetView topLeftCell="A7" workbookViewId="0">
      <selection activeCell="H26" sqref="H26"/>
    </sheetView>
  </sheetViews>
  <sheetFormatPr defaultRowHeight="14.4" x14ac:dyDescent="0.3"/>
  <sheetData>
    <row r="4" spans="1:10" ht="15" x14ac:dyDescent="0.25">
      <c r="E4" t="s">
        <v>15</v>
      </c>
      <c r="J4" t="s">
        <v>16</v>
      </c>
    </row>
    <row r="5" spans="1:10" ht="15" x14ac:dyDescent="0.25">
      <c r="J5" t="str">
        <f>IF('Calculadora Certificados'!G10&lt;1000,"Mínimo 1000",'Calculadora Certificados'!G10)</f>
        <v>Mínimo 1000</v>
      </c>
    </row>
    <row r="6" spans="1:10" ht="15" x14ac:dyDescent="0.25">
      <c r="B6" t="s">
        <v>18</v>
      </c>
      <c r="C6" s="6">
        <v>1.0580000000000001E-2</v>
      </c>
      <c r="E6">
        <f>'Calculadora Certificados'!C10</f>
        <v>0</v>
      </c>
      <c r="I6" s="1">
        <v>1.2500000000000001E-2</v>
      </c>
      <c r="J6" t="e">
        <f t="shared" ref="J6:J10" si="0">I6*$J$5</f>
        <v>#VALUE!</v>
      </c>
    </row>
    <row r="7" spans="1:10" ht="15" x14ac:dyDescent="0.25">
      <c r="A7">
        <v>1</v>
      </c>
      <c r="B7">
        <f>(C7/360)*90</f>
        <v>2.6450000000000002E-3</v>
      </c>
      <c r="C7" s="1">
        <f>$C$6</f>
        <v>1.0580000000000001E-2</v>
      </c>
      <c r="D7">
        <v>1</v>
      </c>
      <c r="E7">
        <f>E6*B7</f>
        <v>0</v>
      </c>
      <c r="F7">
        <f>E7*0.72</f>
        <v>0</v>
      </c>
      <c r="G7" s="2">
        <f>F7+E6</f>
        <v>0</v>
      </c>
      <c r="H7" s="2">
        <f>G7-$E$6</f>
        <v>0</v>
      </c>
      <c r="I7" s="1">
        <v>1.7500000000000002E-2</v>
      </c>
      <c r="J7" t="e">
        <f t="shared" si="0"/>
        <v>#VALUE!</v>
      </c>
    </row>
    <row r="8" spans="1:10" ht="15" x14ac:dyDescent="0.25">
      <c r="B8">
        <f t="shared" ref="B8:B46" si="1">(C8/360)*90</f>
        <v>2.6450000000000002E-3</v>
      </c>
      <c r="C8" s="1">
        <f t="shared" ref="C8:C10" si="2">$C$6</f>
        <v>1.0580000000000001E-2</v>
      </c>
      <c r="D8">
        <v>2</v>
      </c>
      <c r="E8">
        <f>B8*G7</f>
        <v>0</v>
      </c>
      <c r="F8">
        <f>E8*0.72</f>
        <v>0</v>
      </c>
      <c r="G8" s="2">
        <f>F8+G7</f>
        <v>0</v>
      </c>
      <c r="H8" s="2">
        <f t="shared" ref="H8:H46" si="3">G8-$E$6</f>
        <v>0</v>
      </c>
      <c r="I8" s="1">
        <v>2.2499999999999999E-2</v>
      </c>
      <c r="J8" t="e">
        <f t="shared" si="0"/>
        <v>#VALUE!</v>
      </c>
    </row>
    <row r="9" spans="1:10" ht="15" x14ac:dyDescent="0.25">
      <c r="B9">
        <f t="shared" si="1"/>
        <v>2.6450000000000002E-3</v>
      </c>
      <c r="C9" s="1">
        <f t="shared" si="2"/>
        <v>1.0580000000000001E-2</v>
      </c>
      <c r="D9">
        <v>3</v>
      </c>
      <c r="E9">
        <f t="shared" ref="E9:E46" si="4">B9*G8</f>
        <v>0</v>
      </c>
      <c r="F9">
        <f t="shared" ref="F9:F46" si="5">E9*0.72</f>
        <v>0</v>
      </c>
      <c r="G9" s="2">
        <f t="shared" ref="G9:G46" si="6">F9+G8</f>
        <v>0</v>
      </c>
      <c r="H9" s="2">
        <f t="shared" si="3"/>
        <v>0</v>
      </c>
      <c r="I9" s="1">
        <v>2.75E-2</v>
      </c>
      <c r="J9" t="e">
        <f t="shared" si="0"/>
        <v>#VALUE!</v>
      </c>
    </row>
    <row r="10" spans="1:10" ht="15" x14ac:dyDescent="0.25">
      <c r="B10">
        <f t="shared" si="1"/>
        <v>2.6450000000000002E-3</v>
      </c>
      <c r="C10" s="1">
        <f t="shared" si="2"/>
        <v>1.0580000000000001E-2</v>
      </c>
      <c r="D10">
        <v>4</v>
      </c>
      <c r="E10">
        <f t="shared" si="4"/>
        <v>0</v>
      </c>
      <c r="F10">
        <f t="shared" si="5"/>
        <v>0</v>
      </c>
      <c r="G10" s="2">
        <f t="shared" si="6"/>
        <v>0</v>
      </c>
      <c r="H10" s="2">
        <f t="shared" si="3"/>
        <v>0</v>
      </c>
      <c r="I10" s="1">
        <v>3.2500000000000001E-2</v>
      </c>
      <c r="J10" t="e">
        <f t="shared" si="0"/>
        <v>#VALUE!</v>
      </c>
    </row>
    <row r="11" spans="1:10" ht="15" x14ac:dyDescent="0.25">
      <c r="A11">
        <v>2</v>
      </c>
      <c r="B11" s="4">
        <f t="shared" si="1"/>
        <v>3.895E-3</v>
      </c>
      <c r="C11" s="1">
        <f>$C$6+0.5%</f>
        <v>1.558E-2</v>
      </c>
      <c r="D11" s="4">
        <v>1</v>
      </c>
      <c r="E11" s="4">
        <f t="shared" si="4"/>
        <v>0</v>
      </c>
      <c r="F11" s="4">
        <f t="shared" si="5"/>
        <v>0</v>
      </c>
      <c r="G11" s="5">
        <f t="shared" si="6"/>
        <v>0</v>
      </c>
      <c r="H11" s="2">
        <f t="shared" si="3"/>
        <v>0</v>
      </c>
      <c r="J11" t="e">
        <f>SUM(J6:J10)</f>
        <v>#VALUE!</v>
      </c>
    </row>
    <row r="12" spans="1:10" ht="15" x14ac:dyDescent="0.25">
      <c r="B12" s="4">
        <f t="shared" si="1"/>
        <v>3.895E-3</v>
      </c>
      <c r="C12" s="1">
        <f t="shared" ref="C12:C26" si="7">$C$6+0.5%</f>
        <v>1.558E-2</v>
      </c>
      <c r="D12" s="4">
        <v>2</v>
      </c>
      <c r="E12" s="4">
        <f t="shared" si="4"/>
        <v>0</v>
      </c>
      <c r="F12" s="4">
        <f t="shared" si="5"/>
        <v>0</v>
      </c>
      <c r="G12" s="5">
        <f t="shared" si="6"/>
        <v>0</v>
      </c>
      <c r="H12" s="2">
        <f t="shared" si="3"/>
        <v>0</v>
      </c>
      <c r="J12" t="e">
        <f>J11*0.72</f>
        <v>#VALUE!</v>
      </c>
    </row>
    <row r="13" spans="1:10" ht="15" x14ac:dyDescent="0.25">
      <c r="B13" s="4">
        <f t="shared" si="1"/>
        <v>3.895E-3</v>
      </c>
      <c r="C13" s="1">
        <f t="shared" si="7"/>
        <v>1.558E-2</v>
      </c>
      <c r="D13" s="4">
        <v>3</v>
      </c>
      <c r="E13" s="4">
        <f t="shared" si="4"/>
        <v>0</v>
      </c>
      <c r="F13" s="4">
        <f t="shared" si="5"/>
        <v>0</v>
      </c>
      <c r="G13" s="5">
        <f t="shared" si="6"/>
        <v>0</v>
      </c>
      <c r="H13" s="2">
        <f t="shared" si="3"/>
        <v>0</v>
      </c>
    </row>
    <row r="14" spans="1:10" ht="15" x14ac:dyDescent="0.25">
      <c r="B14" s="4">
        <f t="shared" si="1"/>
        <v>3.895E-3</v>
      </c>
      <c r="C14" s="1">
        <f t="shared" si="7"/>
        <v>1.558E-2</v>
      </c>
      <c r="D14" s="4">
        <v>4</v>
      </c>
      <c r="E14" s="4">
        <f t="shared" si="4"/>
        <v>0</v>
      </c>
      <c r="F14" s="4">
        <f t="shared" si="5"/>
        <v>0</v>
      </c>
      <c r="G14" s="5">
        <f t="shared" si="6"/>
        <v>0</v>
      </c>
      <c r="H14" s="2">
        <f t="shared" si="3"/>
        <v>0</v>
      </c>
    </row>
    <row r="15" spans="1:10" ht="15" x14ac:dyDescent="0.25">
      <c r="A15">
        <v>3</v>
      </c>
      <c r="B15">
        <f t="shared" si="1"/>
        <v>3.895E-3</v>
      </c>
      <c r="C15" s="1">
        <f t="shared" si="7"/>
        <v>1.558E-2</v>
      </c>
      <c r="D15">
        <v>1</v>
      </c>
      <c r="E15">
        <f t="shared" si="4"/>
        <v>0</v>
      </c>
      <c r="F15">
        <f t="shared" si="5"/>
        <v>0</v>
      </c>
      <c r="G15" s="2">
        <f t="shared" si="6"/>
        <v>0</v>
      </c>
      <c r="H15" s="2">
        <f t="shared" si="3"/>
        <v>0</v>
      </c>
    </row>
    <row r="16" spans="1:10" ht="15" x14ac:dyDescent="0.25">
      <c r="B16">
        <f t="shared" si="1"/>
        <v>3.895E-3</v>
      </c>
      <c r="C16" s="1">
        <f t="shared" si="7"/>
        <v>1.558E-2</v>
      </c>
      <c r="D16">
        <v>2</v>
      </c>
      <c r="E16">
        <f t="shared" si="4"/>
        <v>0</v>
      </c>
      <c r="F16">
        <f t="shared" si="5"/>
        <v>0</v>
      </c>
      <c r="G16" s="2">
        <f t="shared" si="6"/>
        <v>0</v>
      </c>
      <c r="H16" s="2">
        <f t="shared" si="3"/>
        <v>0</v>
      </c>
    </row>
    <row r="17" spans="1:8" ht="15" x14ac:dyDescent="0.25">
      <c r="B17">
        <f t="shared" si="1"/>
        <v>3.895E-3</v>
      </c>
      <c r="C17" s="1">
        <f t="shared" si="7"/>
        <v>1.558E-2</v>
      </c>
      <c r="D17">
        <v>3</v>
      </c>
      <c r="E17">
        <f t="shared" si="4"/>
        <v>0</v>
      </c>
      <c r="F17">
        <f t="shared" si="5"/>
        <v>0</v>
      </c>
      <c r="G17" s="2">
        <f t="shared" si="6"/>
        <v>0</v>
      </c>
      <c r="H17" s="2">
        <f t="shared" si="3"/>
        <v>0</v>
      </c>
    </row>
    <row r="18" spans="1:8" ht="15" x14ac:dyDescent="0.25">
      <c r="B18">
        <f t="shared" si="1"/>
        <v>3.895E-3</v>
      </c>
      <c r="C18" s="1">
        <f t="shared" si="7"/>
        <v>1.558E-2</v>
      </c>
      <c r="D18">
        <v>4</v>
      </c>
      <c r="E18">
        <f t="shared" si="4"/>
        <v>0</v>
      </c>
      <c r="F18">
        <f t="shared" si="5"/>
        <v>0</v>
      </c>
      <c r="G18" s="2">
        <f t="shared" si="6"/>
        <v>0</v>
      </c>
      <c r="H18" s="2">
        <f t="shared" si="3"/>
        <v>0</v>
      </c>
    </row>
    <row r="19" spans="1:8" ht="15" x14ac:dyDescent="0.25">
      <c r="A19">
        <v>4</v>
      </c>
      <c r="B19" s="4">
        <f t="shared" si="1"/>
        <v>3.895E-3</v>
      </c>
      <c r="C19" s="1">
        <f t="shared" si="7"/>
        <v>1.558E-2</v>
      </c>
      <c r="D19" s="4">
        <v>1</v>
      </c>
      <c r="E19" s="4">
        <f t="shared" si="4"/>
        <v>0</v>
      </c>
      <c r="F19" s="4">
        <f t="shared" si="5"/>
        <v>0</v>
      </c>
      <c r="G19" s="5">
        <f t="shared" si="6"/>
        <v>0</v>
      </c>
      <c r="H19" s="2">
        <f t="shared" si="3"/>
        <v>0</v>
      </c>
    </row>
    <row r="20" spans="1:8" ht="15" x14ac:dyDescent="0.25">
      <c r="B20" s="4">
        <f t="shared" si="1"/>
        <v>3.895E-3</v>
      </c>
      <c r="C20" s="1">
        <f t="shared" si="7"/>
        <v>1.558E-2</v>
      </c>
      <c r="D20" s="4">
        <v>2</v>
      </c>
      <c r="E20" s="4">
        <f t="shared" si="4"/>
        <v>0</v>
      </c>
      <c r="F20" s="4">
        <f t="shared" si="5"/>
        <v>0</v>
      </c>
      <c r="G20" s="5">
        <f t="shared" si="6"/>
        <v>0</v>
      </c>
      <c r="H20" s="2">
        <f t="shared" si="3"/>
        <v>0</v>
      </c>
    </row>
    <row r="21" spans="1:8" ht="15" x14ac:dyDescent="0.25">
      <c r="B21" s="4">
        <f t="shared" si="1"/>
        <v>3.895E-3</v>
      </c>
      <c r="C21" s="1">
        <f t="shared" si="7"/>
        <v>1.558E-2</v>
      </c>
      <c r="D21" s="4">
        <v>3</v>
      </c>
      <c r="E21" s="4">
        <f t="shared" si="4"/>
        <v>0</v>
      </c>
      <c r="F21" s="4">
        <f t="shared" si="5"/>
        <v>0</v>
      </c>
      <c r="G21" s="5">
        <f t="shared" si="6"/>
        <v>0</v>
      </c>
      <c r="H21" s="2">
        <f t="shared" si="3"/>
        <v>0</v>
      </c>
    </row>
    <row r="22" spans="1:8" ht="15" x14ac:dyDescent="0.25">
      <c r="B22" s="4">
        <f t="shared" si="1"/>
        <v>3.895E-3</v>
      </c>
      <c r="C22" s="1">
        <f t="shared" si="7"/>
        <v>1.558E-2</v>
      </c>
      <c r="D22" s="4">
        <v>4</v>
      </c>
      <c r="E22" s="4">
        <f t="shared" si="4"/>
        <v>0</v>
      </c>
      <c r="F22" s="4">
        <f t="shared" si="5"/>
        <v>0</v>
      </c>
      <c r="G22" s="5">
        <f t="shared" si="6"/>
        <v>0</v>
      </c>
      <c r="H22" s="2">
        <f t="shared" si="3"/>
        <v>0</v>
      </c>
    </row>
    <row r="23" spans="1:8" ht="15" x14ac:dyDescent="0.25">
      <c r="A23">
        <v>5</v>
      </c>
      <c r="B23">
        <f t="shared" si="1"/>
        <v>3.895E-3</v>
      </c>
      <c r="C23" s="1">
        <f t="shared" si="7"/>
        <v>1.558E-2</v>
      </c>
      <c r="D23">
        <v>1</v>
      </c>
      <c r="E23">
        <f t="shared" si="4"/>
        <v>0</v>
      </c>
      <c r="F23">
        <f t="shared" si="5"/>
        <v>0</v>
      </c>
      <c r="G23" s="2">
        <f t="shared" si="6"/>
        <v>0</v>
      </c>
      <c r="H23" s="2">
        <f t="shared" si="3"/>
        <v>0</v>
      </c>
    </row>
    <row r="24" spans="1:8" ht="15" x14ac:dyDescent="0.25">
      <c r="B24">
        <f t="shared" si="1"/>
        <v>3.895E-3</v>
      </c>
      <c r="C24" s="1">
        <f t="shared" si="7"/>
        <v>1.558E-2</v>
      </c>
      <c r="D24">
        <v>2</v>
      </c>
      <c r="E24">
        <f t="shared" si="4"/>
        <v>0</v>
      </c>
      <c r="F24">
        <f t="shared" si="5"/>
        <v>0</v>
      </c>
      <c r="G24" s="2">
        <f t="shared" si="6"/>
        <v>0</v>
      </c>
      <c r="H24" s="2">
        <f t="shared" si="3"/>
        <v>0</v>
      </c>
    </row>
    <row r="25" spans="1:8" ht="15" x14ac:dyDescent="0.25">
      <c r="B25">
        <f t="shared" si="1"/>
        <v>3.895E-3</v>
      </c>
      <c r="C25" s="1">
        <f t="shared" si="7"/>
        <v>1.558E-2</v>
      </c>
      <c r="D25">
        <v>3</v>
      </c>
      <c r="E25">
        <f t="shared" si="4"/>
        <v>0</v>
      </c>
      <c r="F25">
        <f t="shared" si="5"/>
        <v>0</v>
      </c>
      <c r="G25" s="2">
        <f t="shared" si="6"/>
        <v>0</v>
      </c>
      <c r="H25" s="2">
        <f t="shared" si="3"/>
        <v>0</v>
      </c>
    </row>
    <row r="26" spans="1:8" ht="15" x14ac:dyDescent="0.25">
      <c r="B26">
        <f t="shared" si="1"/>
        <v>3.895E-3</v>
      </c>
      <c r="C26" s="1">
        <f t="shared" si="7"/>
        <v>1.558E-2</v>
      </c>
      <c r="D26">
        <v>4</v>
      </c>
      <c r="E26">
        <f t="shared" si="4"/>
        <v>0</v>
      </c>
      <c r="F26">
        <f t="shared" si="5"/>
        <v>0</v>
      </c>
      <c r="G26" s="2">
        <f t="shared" si="6"/>
        <v>0</v>
      </c>
      <c r="H26" s="2">
        <f t="shared" si="3"/>
        <v>0</v>
      </c>
    </row>
    <row r="27" spans="1:8" ht="15" x14ac:dyDescent="0.25">
      <c r="A27">
        <v>6</v>
      </c>
      <c r="B27" s="4">
        <f t="shared" si="1"/>
        <v>5.1450000000000003E-3</v>
      </c>
      <c r="C27" s="1">
        <f>$C$6+1%</f>
        <v>2.0580000000000001E-2</v>
      </c>
      <c r="D27" s="4">
        <v>1</v>
      </c>
      <c r="E27" s="4">
        <f t="shared" si="4"/>
        <v>0</v>
      </c>
      <c r="F27" s="4">
        <f t="shared" si="5"/>
        <v>0</v>
      </c>
      <c r="G27" s="5">
        <f t="shared" si="6"/>
        <v>0</v>
      </c>
      <c r="H27" s="2">
        <f t="shared" si="3"/>
        <v>0</v>
      </c>
    </row>
    <row r="28" spans="1:8" ht="15" x14ac:dyDescent="0.25">
      <c r="B28" s="4">
        <f t="shared" si="1"/>
        <v>5.1450000000000003E-3</v>
      </c>
      <c r="C28" s="1">
        <f t="shared" ref="C28:C46" si="8">$C$6+1%</f>
        <v>2.0580000000000001E-2</v>
      </c>
      <c r="D28" s="4">
        <v>2</v>
      </c>
      <c r="E28" s="4">
        <f t="shared" si="4"/>
        <v>0</v>
      </c>
      <c r="F28" s="4">
        <f t="shared" si="5"/>
        <v>0</v>
      </c>
      <c r="G28" s="5">
        <f t="shared" si="6"/>
        <v>0</v>
      </c>
      <c r="H28" s="2">
        <f t="shared" si="3"/>
        <v>0</v>
      </c>
    </row>
    <row r="29" spans="1:8" ht="15" x14ac:dyDescent="0.25">
      <c r="B29" s="4">
        <f t="shared" si="1"/>
        <v>5.1450000000000003E-3</v>
      </c>
      <c r="C29" s="1">
        <f t="shared" si="8"/>
        <v>2.0580000000000001E-2</v>
      </c>
      <c r="D29" s="4">
        <v>3</v>
      </c>
      <c r="E29" s="4">
        <f t="shared" si="4"/>
        <v>0</v>
      </c>
      <c r="F29" s="4">
        <f t="shared" si="5"/>
        <v>0</v>
      </c>
      <c r="G29" s="5">
        <f t="shared" si="6"/>
        <v>0</v>
      </c>
      <c r="H29" s="2">
        <f t="shared" si="3"/>
        <v>0</v>
      </c>
    </row>
    <row r="30" spans="1:8" ht="15" x14ac:dyDescent="0.25">
      <c r="B30" s="4">
        <f t="shared" si="1"/>
        <v>5.1450000000000003E-3</v>
      </c>
      <c r="C30" s="1">
        <f t="shared" si="8"/>
        <v>2.0580000000000001E-2</v>
      </c>
      <c r="D30" s="4">
        <v>4</v>
      </c>
      <c r="E30" s="4">
        <f t="shared" si="4"/>
        <v>0</v>
      </c>
      <c r="F30" s="4">
        <f t="shared" si="5"/>
        <v>0</v>
      </c>
      <c r="G30" s="5">
        <f t="shared" si="6"/>
        <v>0</v>
      </c>
      <c r="H30" s="2">
        <f t="shared" si="3"/>
        <v>0</v>
      </c>
    </row>
    <row r="31" spans="1:8" ht="15" x14ac:dyDescent="0.25">
      <c r="A31">
        <v>7</v>
      </c>
      <c r="B31">
        <f t="shared" si="1"/>
        <v>5.1450000000000003E-3</v>
      </c>
      <c r="C31" s="1">
        <f t="shared" si="8"/>
        <v>2.0580000000000001E-2</v>
      </c>
      <c r="D31">
        <v>1</v>
      </c>
      <c r="E31">
        <f t="shared" si="4"/>
        <v>0</v>
      </c>
      <c r="F31">
        <f t="shared" si="5"/>
        <v>0</v>
      </c>
      <c r="G31" s="2">
        <f t="shared" si="6"/>
        <v>0</v>
      </c>
      <c r="H31" s="2">
        <f t="shared" si="3"/>
        <v>0</v>
      </c>
    </row>
    <row r="32" spans="1:8" ht="15" x14ac:dyDescent="0.25">
      <c r="B32">
        <f t="shared" si="1"/>
        <v>5.1450000000000003E-3</v>
      </c>
      <c r="C32" s="1">
        <f t="shared" si="8"/>
        <v>2.0580000000000001E-2</v>
      </c>
      <c r="D32">
        <v>2</v>
      </c>
      <c r="E32">
        <f t="shared" si="4"/>
        <v>0</v>
      </c>
      <c r="F32">
        <f t="shared" si="5"/>
        <v>0</v>
      </c>
      <c r="G32" s="2">
        <f t="shared" si="6"/>
        <v>0</v>
      </c>
      <c r="H32" s="2">
        <f t="shared" si="3"/>
        <v>0</v>
      </c>
    </row>
    <row r="33" spans="1:8" ht="15" x14ac:dyDescent="0.25">
      <c r="B33">
        <f t="shared" si="1"/>
        <v>5.1450000000000003E-3</v>
      </c>
      <c r="C33" s="1">
        <f t="shared" si="8"/>
        <v>2.0580000000000001E-2</v>
      </c>
      <c r="D33">
        <v>3</v>
      </c>
      <c r="E33">
        <f t="shared" si="4"/>
        <v>0</v>
      </c>
      <c r="F33">
        <f t="shared" si="5"/>
        <v>0</v>
      </c>
      <c r="G33" s="2">
        <f t="shared" si="6"/>
        <v>0</v>
      </c>
      <c r="H33" s="2">
        <f t="shared" si="3"/>
        <v>0</v>
      </c>
    </row>
    <row r="34" spans="1:8" ht="15" x14ac:dyDescent="0.25">
      <c r="B34">
        <f t="shared" si="1"/>
        <v>5.1450000000000003E-3</v>
      </c>
      <c r="C34" s="1">
        <f t="shared" si="8"/>
        <v>2.0580000000000001E-2</v>
      </c>
      <c r="D34">
        <v>4</v>
      </c>
      <c r="E34">
        <f t="shared" si="4"/>
        <v>0</v>
      </c>
      <c r="F34">
        <f t="shared" si="5"/>
        <v>0</v>
      </c>
      <c r="G34" s="2">
        <f t="shared" si="6"/>
        <v>0</v>
      </c>
      <c r="H34" s="2">
        <f t="shared" si="3"/>
        <v>0</v>
      </c>
    </row>
    <row r="35" spans="1:8" ht="15" x14ac:dyDescent="0.25">
      <c r="A35">
        <v>8</v>
      </c>
      <c r="B35" s="4">
        <f t="shared" si="1"/>
        <v>5.1450000000000003E-3</v>
      </c>
      <c r="C35" s="1">
        <f t="shared" si="8"/>
        <v>2.0580000000000001E-2</v>
      </c>
      <c r="D35" s="4">
        <v>1</v>
      </c>
      <c r="E35" s="4">
        <f t="shared" si="4"/>
        <v>0</v>
      </c>
      <c r="F35" s="4">
        <f t="shared" si="5"/>
        <v>0</v>
      </c>
      <c r="G35" s="5">
        <f t="shared" si="6"/>
        <v>0</v>
      </c>
      <c r="H35" s="2">
        <f t="shared" si="3"/>
        <v>0</v>
      </c>
    </row>
    <row r="36" spans="1:8" ht="15" x14ac:dyDescent="0.25">
      <c r="B36" s="4">
        <f t="shared" si="1"/>
        <v>5.1450000000000003E-3</v>
      </c>
      <c r="C36" s="1">
        <f t="shared" si="8"/>
        <v>2.0580000000000001E-2</v>
      </c>
      <c r="D36" s="4">
        <v>2</v>
      </c>
      <c r="E36" s="4">
        <f t="shared" si="4"/>
        <v>0</v>
      </c>
      <c r="F36" s="4">
        <f t="shared" si="5"/>
        <v>0</v>
      </c>
      <c r="G36" s="5">
        <f t="shared" si="6"/>
        <v>0</v>
      </c>
      <c r="H36" s="2">
        <f t="shared" si="3"/>
        <v>0</v>
      </c>
    </row>
    <row r="37" spans="1:8" ht="15" x14ac:dyDescent="0.25">
      <c r="B37" s="4">
        <f t="shared" si="1"/>
        <v>5.1450000000000003E-3</v>
      </c>
      <c r="C37" s="1">
        <f t="shared" si="8"/>
        <v>2.0580000000000001E-2</v>
      </c>
      <c r="D37" s="4">
        <v>3</v>
      </c>
      <c r="E37" s="4">
        <f t="shared" si="4"/>
        <v>0</v>
      </c>
      <c r="F37" s="4">
        <f t="shared" si="5"/>
        <v>0</v>
      </c>
      <c r="G37" s="5">
        <f t="shared" si="6"/>
        <v>0</v>
      </c>
      <c r="H37" s="2">
        <f t="shared" si="3"/>
        <v>0</v>
      </c>
    </row>
    <row r="38" spans="1:8" x14ac:dyDescent="0.3">
      <c r="B38" s="4">
        <f t="shared" si="1"/>
        <v>5.1450000000000003E-3</v>
      </c>
      <c r="C38" s="1">
        <f t="shared" si="8"/>
        <v>2.0580000000000001E-2</v>
      </c>
      <c r="D38" s="4">
        <v>4</v>
      </c>
      <c r="E38" s="4">
        <f t="shared" si="4"/>
        <v>0</v>
      </c>
      <c r="F38" s="4">
        <f t="shared" si="5"/>
        <v>0</v>
      </c>
      <c r="G38" s="5">
        <f t="shared" si="6"/>
        <v>0</v>
      </c>
      <c r="H38" s="2">
        <f t="shared" si="3"/>
        <v>0</v>
      </c>
    </row>
    <row r="39" spans="1:8" x14ac:dyDescent="0.3">
      <c r="A39">
        <v>9</v>
      </c>
      <c r="B39">
        <f t="shared" si="1"/>
        <v>5.1450000000000003E-3</v>
      </c>
      <c r="C39" s="1">
        <f t="shared" si="8"/>
        <v>2.0580000000000001E-2</v>
      </c>
      <c r="D39">
        <v>1</v>
      </c>
      <c r="E39">
        <f t="shared" si="4"/>
        <v>0</v>
      </c>
      <c r="F39">
        <f t="shared" si="5"/>
        <v>0</v>
      </c>
      <c r="G39" s="2">
        <f t="shared" si="6"/>
        <v>0</v>
      </c>
      <c r="H39" s="2">
        <f t="shared" si="3"/>
        <v>0</v>
      </c>
    </row>
    <row r="40" spans="1:8" x14ac:dyDescent="0.3">
      <c r="B40">
        <f t="shared" si="1"/>
        <v>5.1450000000000003E-3</v>
      </c>
      <c r="C40" s="1">
        <f t="shared" si="8"/>
        <v>2.0580000000000001E-2</v>
      </c>
      <c r="D40">
        <v>2</v>
      </c>
      <c r="E40">
        <f t="shared" si="4"/>
        <v>0</v>
      </c>
      <c r="F40">
        <f t="shared" si="5"/>
        <v>0</v>
      </c>
      <c r="G40" s="2">
        <f t="shared" si="6"/>
        <v>0</v>
      </c>
      <c r="H40" s="2">
        <f t="shared" si="3"/>
        <v>0</v>
      </c>
    </row>
    <row r="41" spans="1:8" x14ac:dyDescent="0.3">
      <c r="B41">
        <f t="shared" si="1"/>
        <v>5.1450000000000003E-3</v>
      </c>
      <c r="C41" s="1">
        <f t="shared" si="8"/>
        <v>2.0580000000000001E-2</v>
      </c>
      <c r="D41">
        <v>3</v>
      </c>
      <c r="E41">
        <f t="shared" si="4"/>
        <v>0</v>
      </c>
      <c r="F41">
        <f t="shared" si="5"/>
        <v>0</v>
      </c>
      <c r="G41" s="2">
        <f t="shared" si="6"/>
        <v>0</v>
      </c>
      <c r="H41" s="2">
        <f t="shared" si="3"/>
        <v>0</v>
      </c>
    </row>
    <row r="42" spans="1:8" x14ac:dyDescent="0.3">
      <c r="B42">
        <f t="shared" si="1"/>
        <v>5.1450000000000003E-3</v>
      </c>
      <c r="C42" s="1">
        <f t="shared" si="8"/>
        <v>2.0580000000000001E-2</v>
      </c>
      <c r="D42">
        <v>4</v>
      </c>
      <c r="E42">
        <f t="shared" si="4"/>
        <v>0</v>
      </c>
      <c r="F42">
        <f t="shared" si="5"/>
        <v>0</v>
      </c>
      <c r="G42" s="2">
        <f t="shared" si="6"/>
        <v>0</v>
      </c>
      <c r="H42" s="2">
        <f t="shared" si="3"/>
        <v>0</v>
      </c>
    </row>
    <row r="43" spans="1:8" x14ac:dyDescent="0.3">
      <c r="A43">
        <v>10</v>
      </c>
      <c r="B43" s="4">
        <f t="shared" si="1"/>
        <v>5.1450000000000003E-3</v>
      </c>
      <c r="C43" s="1">
        <f t="shared" si="8"/>
        <v>2.0580000000000001E-2</v>
      </c>
      <c r="D43" s="4">
        <v>1</v>
      </c>
      <c r="E43" s="4">
        <f t="shared" si="4"/>
        <v>0</v>
      </c>
      <c r="F43" s="4">
        <f t="shared" si="5"/>
        <v>0</v>
      </c>
      <c r="G43" s="5">
        <f t="shared" si="6"/>
        <v>0</v>
      </c>
      <c r="H43" s="2">
        <f t="shared" si="3"/>
        <v>0</v>
      </c>
    </row>
    <row r="44" spans="1:8" x14ac:dyDescent="0.3">
      <c r="B44" s="4">
        <f t="shared" si="1"/>
        <v>5.1450000000000003E-3</v>
      </c>
      <c r="C44" s="1">
        <f t="shared" si="8"/>
        <v>2.0580000000000001E-2</v>
      </c>
      <c r="D44" s="4">
        <v>2</v>
      </c>
      <c r="E44" s="4">
        <f t="shared" si="4"/>
        <v>0</v>
      </c>
      <c r="F44" s="4">
        <f t="shared" si="5"/>
        <v>0</v>
      </c>
      <c r="G44" s="5">
        <f t="shared" si="6"/>
        <v>0</v>
      </c>
      <c r="H44" s="2">
        <f t="shared" si="3"/>
        <v>0</v>
      </c>
    </row>
    <row r="45" spans="1:8" x14ac:dyDescent="0.3">
      <c r="B45" s="4">
        <f t="shared" si="1"/>
        <v>5.1450000000000003E-3</v>
      </c>
      <c r="C45" s="1">
        <f t="shared" si="8"/>
        <v>2.0580000000000001E-2</v>
      </c>
      <c r="D45" s="4">
        <v>3</v>
      </c>
      <c r="E45" s="4">
        <f t="shared" si="4"/>
        <v>0</v>
      </c>
      <c r="F45" s="4">
        <f t="shared" si="5"/>
        <v>0</v>
      </c>
      <c r="G45" s="5">
        <f t="shared" si="6"/>
        <v>0</v>
      </c>
      <c r="H45" s="2">
        <f t="shared" si="3"/>
        <v>0</v>
      </c>
    </row>
    <row r="46" spans="1:8" x14ac:dyDescent="0.3">
      <c r="B46" s="4">
        <f t="shared" si="1"/>
        <v>5.1450000000000003E-3</v>
      </c>
      <c r="C46" s="1">
        <f t="shared" si="8"/>
        <v>2.0580000000000001E-2</v>
      </c>
      <c r="D46" s="4">
        <v>4</v>
      </c>
      <c r="E46" s="4">
        <f t="shared" si="4"/>
        <v>0</v>
      </c>
      <c r="F46" s="4">
        <f t="shared" si="5"/>
        <v>0</v>
      </c>
      <c r="G46" s="5">
        <f t="shared" si="6"/>
        <v>0</v>
      </c>
      <c r="H46" s="2">
        <f t="shared" si="3"/>
        <v>0</v>
      </c>
    </row>
    <row r="47" spans="1:8" x14ac:dyDescent="0.3">
      <c r="G47" s="3">
        <f>((G46-100)/100)/10</f>
        <v>-0.1</v>
      </c>
      <c r="H47" s="2"/>
    </row>
  </sheetData>
  <sheetProtection password="CB6F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Calculadora Certificados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Moutinho</dc:creator>
  <cp:lastModifiedBy>Nuno Carregueiro</cp:lastModifiedBy>
  <dcterms:created xsi:type="dcterms:W3CDTF">2015-01-30T19:43:39Z</dcterms:created>
  <dcterms:modified xsi:type="dcterms:W3CDTF">2015-01-30T21:28:37Z</dcterms:modified>
</cp:coreProperties>
</file>